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votech-my.sharepoint.com/personal/benedikt_stefansson_alvotech_com/Documents/Documents/Earnings/Q4 2022/"/>
    </mc:Choice>
  </mc:AlternateContent>
  <xr:revisionPtr revIDLastSave="2" documentId="8_{2C70B5DF-0DB4-4613-B518-236CE76E9FCE}" xr6:coauthVersionLast="47" xr6:coauthVersionMax="47" xr10:uidLastSave="{DF0F73D9-C091-4D5D-880C-D4AB3A98889B}"/>
  <bookViews>
    <workbookView xWindow="-32610" yWindow="1785" windowWidth="31890" windowHeight="17715" xr2:uid="{3E20FEFB-4BA1-4F00-9E5D-4756DEFD2A52}"/>
  </bookViews>
  <sheets>
    <sheet name="Ársreikningur  (2)" sheetId="1" r:id="rId1"/>
  </sheets>
  <externalReferences>
    <externalReference r:id="rId2"/>
    <externalReference r:id="rId3"/>
  </externalReferences>
  <definedNames>
    <definedName name="_Sort" localSheetId="0" hidden="1">'Ársreikningur  (2)'!$45:$2908</definedName>
    <definedName name="a">[1]Dagsetning!$B$13</definedName>
    <definedName name="ar_1">[2]Dagsetning!$B$12</definedName>
    <definedName name="ar0">[2]Dagsetning!$B$11</definedName>
    <definedName name="AS2DocOpenMode" hidden="1">"AS2DocumentEdit"</definedName>
    <definedName name="AS2HasNoAutoHeaderFooter" localSheetId="0" hidden="1">" "</definedName>
    <definedName name="b">[1]Dagsetning!$B$14</definedName>
    <definedName name="d" hidden="1">{#N/A,#N/A,FALSE,"Aging Summary";#N/A,#N/A,FALSE,"Ratio Analysis";#N/A,#N/A,FALSE,"Test 120 Day Accts";#N/A,#N/A,FALSE,"Tickmarks"}</definedName>
    <definedName name="EPMWorkbookOptions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xtra">[1]Dagsetning!$B$12</definedName>
    <definedName name="hagn" localSheetId="0">'Ársreikningur  (2)'!$D$29</definedName>
    <definedName name="hagn1" localSheetId="0">'Ársreikningur  (2)'!$F$29</definedName>
    <definedName name="hagn2" localSheetId="0">'Ársreikningur  (2)'!#REF!</definedName>
    <definedName name="ldags">[2]Dagsetning!$B$13</definedName>
    <definedName name="_xlnm.Print_Area" localSheetId="0">'Ársreikningur  (2)'!$A$1:$H$215</definedName>
    <definedName name="TextRefCopyRangeCount" hidden="1">2</definedName>
    <definedName name="udags">[2]Dagsetning!$B$14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5" i="1" l="1"/>
  <c r="F105" i="1"/>
  <c r="H204" i="1"/>
  <c r="F204" i="1"/>
  <c r="D204" i="1"/>
  <c r="H190" i="1"/>
  <c r="F190" i="1"/>
  <c r="H166" i="1"/>
  <c r="F166" i="1"/>
  <c r="H165" i="1"/>
  <c r="F165" i="1"/>
  <c r="D165" i="1"/>
  <c r="F163" i="1"/>
  <c r="H162" i="1"/>
  <c r="F162" i="1"/>
  <c r="H161" i="1"/>
  <c r="F161" i="1"/>
  <c r="H160" i="1"/>
  <c r="F160" i="1"/>
  <c r="H127" i="1"/>
  <c r="F127" i="1"/>
  <c r="H116" i="1"/>
  <c r="F116" i="1"/>
  <c r="H70" i="1"/>
  <c r="H60" i="1"/>
  <c r="F60" i="1"/>
  <c r="D166" i="1"/>
  <c r="H24" i="1"/>
  <c r="F24" i="1"/>
  <c r="D163" i="1"/>
  <c r="D161" i="1"/>
  <c r="D160" i="1"/>
  <c r="H16" i="1"/>
  <c r="F16" i="1"/>
  <c r="D16" i="1"/>
  <c r="F26" i="1" l="1"/>
  <c r="F29" i="1" s="1"/>
  <c r="H128" i="1"/>
  <c r="H130" i="1" s="1"/>
  <c r="H26" i="1"/>
  <c r="H29" i="1" s="1"/>
  <c r="H34" i="1" s="1"/>
  <c r="H72" i="1"/>
  <c r="F128" i="1"/>
  <c r="D190" i="1"/>
  <c r="D24" i="1"/>
  <c r="F70" i="1"/>
  <c r="D162" i="1"/>
  <c r="F34" i="1" l="1"/>
  <c r="H152" i="1"/>
  <c r="H167" i="1" s="1"/>
  <c r="F152" i="1"/>
  <c r="F167" i="1" s="1"/>
  <c r="F72" i="1"/>
  <c r="F130" i="1"/>
  <c r="D26" i="1"/>
  <c r="H177" i="1" l="1"/>
  <c r="H182" i="1" s="1"/>
  <c r="H205" i="1" s="1"/>
  <c r="H209" i="1" s="1"/>
  <c r="F177" i="1"/>
  <c r="F182" i="1" s="1"/>
  <c r="F205" i="1" s="1"/>
  <c r="F209" i="1" s="1"/>
  <c r="D206" i="1" s="1"/>
  <c r="D29" i="1"/>
  <c r="D152" i="1" l="1"/>
  <c r="D167" i="1" s="1"/>
  <c r="D34" i="1"/>
  <c r="D177" i="1" l="1"/>
  <c r="D182" i="1" l="1"/>
  <c r="D205" i="1" l="1"/>
  <c r="D209" i="1" s="1"/>
</calcChain>
</file>

<file path=xl/sharedStrings.xml><?xml version="1.0" encoding="utf-8"?>
<sst xmlns="http://schemas.openxmlformats.org/spreadsheetml/2006/main" count="136" uniqueCount="122">
  <si>
    <t>Consolidated Statements of Profit or Loss and Other Comprehensive Income or Loss for the years ended 31 December 2022, 2021 and 2020</t>
  </si>
  <si>
    <t>Product revenue</t>
  </si>
  <si>
    <t>License and other revenue</t>
  </si>
  <si>
    <t>Other income</t>
  </si>
  <si>
    <t>Cost of product revenue</t>
  </si>
  <si>
    <t>Research and development expenses</t>
  </si>
  <si>
    <t>General and administrative expenses</t>
  </si>
  <si>
    <t>Depreciation and amortization</t>
  </si>
  <si>
    <t>Operating loss</t>
  </si>
  <si>
    <t>Share of net loss of joint venture</t>
  </si>
  <si>
    <t>Finance income</t>
  </si>
  <si>
    <t>Finance costs</t>
  </si>
  <si>
    <t>Exchange rate difference</t>
  </si>
  <si>
    <t>(Loss) / gain on extinguishment of financial liabilities</t>
  </si>
  <si>
    <t xml:space="preserve">Non-operating (loss) / profit </t>
  </si>
  <si>
    <t>Loss before taxes</t>
  </si>
  <si>
    <t>Income tax benefit</t>
  </si>
  <si>
    <t>Loss for the year</t>
  </si>
  <si>
    <t>Other comprehensive income / (loss)</t>
  </si>
  <si>
    <t>Item that will be reclassified to profit or loss in subsequent periods:</t>
  </si>
  <si>
    <t>Exchange rate differences on translation of foreign operations</t>
  </si>
  <si>
    <t>Total comprehensive loss</t>
  </si>
  <si>
    <t>Loss per share</t>
  </si>
  <si>
    <t>Basic and diluted loss for the period per share</t>
  </si>
  <si>
    <t>Consolidated Statements of Financial Position as of
31 December 2022 and 2021</t>
  </si>
  <si>
    <t>USD in thousands</t>
  </si>
  <si>
    <t>31 December
2022</t>
  </si>
  <si>
    <t>31 December
2021</t>
  </si>
  <si>
    <t>Non-current assets</t>
  </si>
  <si>
    <t>Property, plant and equipment</t>
  </si>
  <si>
    <t>Right-of-use assets</t>
  </si>
  <si>
    <t>Goodwill</t>
  </si>
  <si>
    <t>Other intangible assets</t>
  </si>
  <si>
    <t>Contract assets</t>
  </si>
  <si>
    <t>Investments in joint venture</t>
  </si>
  <si>
    <t>Other long-term assets</t>
  </si>
  <si>
    <t>Restricted cash</t>
  </si>
  <si>
    <t>Deferred tax assets</t>
  </si>
  <si>
    <t>Total non-current assets</t>
  </si>
  <si>
    <t>Current assets</t>
  </si>
  <si>
    <t>Inventories</t>
  </si>
  <si>
    <t>Trade receivables</t>
  </si>
  <si>
    <t>Other current assets</t>
  </si>
  <si>
    <t>Receivables from related parties</t>
  </si>
  <si>
    <t>Cash and cash equivalents</t>
  </si>
  <si>
    <t>Total current assets</t>
  </si>
  <si>
    <t>Total assets</t>
  </si>
  <si>
    <t>The accompanying notes are an integral part of these consolidated financial statements.</t>
  </si>
  <si>
    <t xml:space="preserve">                                                                                           </t>
  </si>
  <si>
    <t>Equity</t>
  </si>
  <si>
    <t>Share capital</t>
  </si>
  <si>
    <t>Share premium</t>
  </si>
  <si>
    <t>Other reserves</t>
  </si>
  <si>
    <t>Translation reserve</t>
  </si>
  <si>
    <t>Accumulated deficit</t>
  </si>
  <si>
    <t>Total equity</t>
  </si>
  <si>
    <t>Non-current liabilities</t>
  </si>
  <si>
    <t>Borrowings</t>
  </si>
  <si>
    <t>Derivative financial liabilities</t>
  </si>
  <si>
    <t>Other long-term liability to related party</t>
  </si>
  <si>
    <t>Lease liabilities</t>
  </si>
  <si>
    <t>Long-term incentive plan</t>
  </si>
  <si>
    <t>Contract liabilities</t>
  </si>
  <si>
    <t>Deferred tax liability</t>
  </si>
  <si>
    <t>Total non-current liabilities</t>
  </si>
  <si>
    <t>Current liabilities</t>
  </si>
  <si>
    <t>Trade and other payables</t>
  </si>
  <si>
    <t>Current maturities of borrowings</t>
  </si>
  <si>
    <t>Liabilities to related parties</t>
  </si>
  <si>
    <t>Taxes payable</t>
  </si>
  <si>
    <t>Other current liabilities</t>
  </si>
  <si>
    <t>Total current liabilities</t>
  </si>
  <si>
    <t>Total liabilities</t>
  </si>
  <si>
    <t>Total equity and liabilities</t>
  </si>
  <si>
    <t>Consolidated Statements of Cash Flows for the years ended
31 December 2022, 2021 and 2020</t>
  </si>
  <si>
    <t>Cash flows from operating activities</t>
  </si>
  <si>
    <t>Adjustments for non-cash items:</t>
  </si>
  <si>
    <t>Gain on extinguishment of SARs liability</t>
  </si>
  <si>
    <t>Share listing expense</t>
  </si>
  <si>
    <t>Long-term incentive plan expense</t>
  </si>
  <si>
    <t>Impairment of property, plant and equipment</t>
  </si>
  <si>
    <t>Impairment of other intangible assets</t>
  </si>
  <si>
    <t>Loss/(Gain) on extinguishment of financial liabilities</t>
  </si>
  <si>
    <t>Share based payments</t>
  </si>
  <si>
    <t>Income tax benefit / (expense)</t>
  </si>
  <si>
    <t>Operating cash flow before movement in working capital</t>
  </si>
  <si>
    <t>Increase in inventories</t>
  </si>
  <si>
    <t>Decrease / (increase) in trade receivables</t>
  </si>
  <si>
    <t>Increase / (decrease) in liabilities with related parties</t>
  </si>
  <si>
    <t>Decrease / (increase) in contract assets</t>
  </si>
  <si>
    <t>Increase in other assets</t>
  </si>
  <si>
    <t>Increase in trade and other payables</t>
  </si>
  <si>
    <t>Increase in contract liabilities</t>
  </si>
  <si>
    <t>Increase / (decrease) in other liabilities</t>
  </si>
  <si>
    <t>Cash used in operations</t>
  </si>
  <si>
    <t>Interest received</t>
  </si>
  <si>
    <t>Interest paid</t>
  </si>
  <si>
    <t>Income tax paid</t>
  </si>
  <si>
    <t>Net cash used in operating activities</t>
  </si>
  <si>
    <t>Cash flows from investing activities</t>
  </si>
  <si>
    <t>Acquisition of property, plant and equipment</t>
  </si>
  <si>
    <t>Disposal of property, plant and equipment</t>
  </si>
  <si>
    <t>Acquisition of intangible assets</t>
  </si>
  <si>
    <t>Restricted cash in connection with the amended bond agreement</t>
  </si>
  <si>
    <t>Net cash used in investing activities</t>
  </si>
  <si>
    <t>Cash flows from financing activities</t>
  </si>
  <si>
    <t>Repayments of borrowings</t>
  </si>
  <si>
    <t>Repayments of principal portion of lease liabilities</t>
  </si>
  <si>
    <t>Proceeds from new borrowings</t>
  </si>
  <si>
    <t>Proceeds on issue of equity shares</t>
  </si>
  <si>
    <t>Extinguishment financing fees</t>
  </si>
  <si>
    <t>Gross proceeds from the PIPE Financing</t>
  </si>
  <si>
    <t>Gross PIPE Financing fees paid</t>
  </si>
  <si>
    <t>Proceeds from the Capital Reorganization</t>
  </si>
  <si>
    <t>Proceeds from loans from related parties</t>
  </si>
  <si>
    <t>Repayment of loans from related parties</t>
  </si>
  <si>
    <t xml:space="preserve">Net cash generated from financing activities </t>
  </si>
  <si>
    <t>Increase / (decrease) in cash and cash equivalents</t>
  </si>
  <si>
    <t>Cash and cash equivalents at the beginning of the year</t>
  </si>
  <si>
    <t>Effect of movements in exchange rates on cash held</t>
  </si>
  <si>
    <t>Cash and cash equivalents at the end of the year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</si>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</sst>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_-;\-* #,##0.00_-;_-* &quot;-&quot;??_-;_-@_-"/>
    <numFmt numFmtId="165" formatCode="#,##0\ ;[Red]\(#,##0\)"/>
    <numFmt numFmtId="166" formatCode="@\ *."/>
    <numFmt numFmtId="167" formatCode="#,##0\ ;\(#,##0\)"/>
    <numFmt numFmtId="168" formatCode="#,###\-\ ;\(#,###\-\)"/>
    <numFmt numFmtId="169" formatCode="#,##0.000\ ;\(#,##0.000\)"/>
    <numFmt numFmtId="170" formatCode="#,##0.00\ ;\(#,##0.00\)"/>
    <numFmt numFmtId="171" formatCode="_-* #,##0\ _I_S_K_-;\-* #,##0\ _I_S_K_-;_-* &quot;-&quot;\ _I_S_K_-;_-@_-"/>
    <numFmt numFmtId="172" formatCode="#.##0;\(#.##0\)"/>
    <numFmt numFmtId="173" formatCode="#.##0\ ;[Red]\(#.##0\)"/>
    <numFmt numFmtId="174" formatCode="#,##0.00\ ;[Red]\(#,##0.00\)"/>
  </numFmts>
  <fonts count="23" x14ac:knownFonts="1">
    <font>
      <sz val="10"/>
      <name val="Tms Rmn"/>
    </font>
    <font>
      <sz val="11"/>
      <color theme="1"/>
      <name val="Calibri"/>
      <family val="2"/>
      <scheme val="minor"/>
    </font>
    <font>
      <sz val="10"/>
      <name val="Tms Rmn"/>
    </font>
    <font>
      <sz val="16"/>
      <name val="Garamond"/>
      <family val="1"/>
    </font>
    <font>
      <b/>
      <sz val="16"/>
      <name val="Trebuchet MS"/>
      <family val="2"/>
    </font>
    <font>
      <b/>
      <sz val="10"/>
      <name val="Trebuchet MS"/>
      <family val="2"/>
    </font>
    <font>
      <sz val="11"/>
      <name val="Garamond"/>
      <family val="1"/>
    </font>
    <font>
      <b/>
      <u/>
      <sz val="11"/>
      <name val="Garamond"/>
      <family val="1"/>
    </font>
    <font>
      <i/>
      <sz val="11"/>
      <name val="Garamond"/>
      <family val="1"/>
    </font>
    <font>
      <i/>
      <sz val="10"/>
      <name val="Garamond"/>
      <family val="1"/>
    </font>
    <font>
      <sz val="11"/>
      <name val="Trebuchet MS"/>
      <family val="2"/>
    </font>
    <font>
      <b/>
      <sz val="11"/>
      <name val="Trebuchet MS"/>
      <family val="2"/>
    </font>
    <font>
      <sz val="11"/>
      <color indexed="12"/>
      <name val="Trebuchet MS"/>
      <family val="2"/>
    </font>
    <font>
      <b/>
      <sz val="11"/>
      <name val="Garamond"/>
      <family val="1"/>
    </font>
    <font>
      <sz val="11"/>
      <color indexed="8"/>
      <name val="Calibri"/>
      <family val="2"/>
    </font>
    <font>
      <sz val="10"/>
      <name val="Garamond"/>
      <family val="1"/>
    </font>
    <font>
      <sz val="11"/>
      <color indexed="12"/>
      <name val="Garamond"/>
      <family val="1"/>
    </font>
    <font>
      <sz val="10"/>
      <name val="Trebuchet MS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name val="Arial"/>
      <family val="2"/>
    </font>
    <font>
      <i/>
      <sz val="9"/>
      <name val="Garamond"/>
      <family val="1"/>
    </font>
    <font>
      <sz val="9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38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2" fillId="0" borderId="0"/>
    <xf numFmtId="164" fontId="14" fillId="0" borderId="0" applyFont="0" applyFill="0" applyBorder="0" applyAlignment="0" applyProtection="0"/>
    <xf numFmtId="0" fontId="20" fillId="0" borderId="0"/>
    <xf numFmtId="171" fontId="14" fillId="0" borderId="0" applyFont="0" applyFill="0" applyBorder="0" applyAlignment="0" applyProtection="0"/>
    <xf numFmtId="0" fontId="1" fillId="0" borderId="0"/>
  </cellStyleXfs>
  <cellXfs count="120">
    <xf numFmtId="0" fontId="0" fillId="0" borderId="0" xfId="0"/>
    <xf numFmtId="165" fontId="4" fillId="0" borderId="0" xfId="3" applyFont="1" applyAlignment="1">
      <alignment horizontal="justify"/>
    </xf>
    <xf numFmtId="165" fontId="4" fillId="0" borderId="0" xfId="3" applyFont="1"/>
    <xf numFmtId="165" fontId="5" fillId="0" borderId="0" xfId="3" applyFont="1"/>
    <xf numFmtId="0" fontId="6" fillId="0" borderId="1" xfId="0" applyFont="1" applyBorder="1"/>
    <xf numFmtId="165" fontId="6" fillId="0" borderId="0" xfId="3" applyFont="1"/>
    <xf numFmtId="165" fontId="6" fillId="0" borderId="0" xfId="3" applyFont="1" applyAlignment="1">
      <alignment horizontal="center"/>
    </xf>
    <xf numFmtId="165" fontId="8" fillId="0" borderId="0" xfId="3" applyFont="1"/>
    <xf numFmtId="165" fontId="5" fillId="0" borderId="0" xfId="3" applyFont="1" applyProtection="1">
      <protection locked="0"/>
    </xf>
    <xf numFmtId="165" fontId="6" fillId="0" borderId="0" xfId="3" applyFont="1" applyAlignment="1">
      <alignment wrapText="1"/>
    </xf>
    <xf numFmtId="165" fontId="10" fillId="0" borderId="0" xfId="3" applyFont="1" applyAlignment="1">
      <alignment horizontal="right"/>
    </xf>
    <xf numFmtId="165" fontId="5" fillId="0" borderId="0" xfId="3" applyFont="1" applyAlignment="1" applyProtection="1">
      <alignment horizontal="right"/>
      <protection locked="0"/>
    </xf>
    <xf numFmtId="165" fontId="10" fillId="0" borderId="0" xfId="3" applyFont="1"/>
    <xf numFmtId="0" fontId="11" fillId="0" borderId="0" xfId="3" applyNumberFormat="1" applyFont="1" applyAlignment="1">
      <alignment wrapText="1"/>
    </xf>
    <xf numFmtId="165" fontId="12" fillId="0" borderId="0" xfId="3" applyFont="1"/>
    <xf numFmtId="165" fontId="13" fillId="0" borderId="0" xfId="3" applyFont="1" applyAlignment="1" applyProtection="1">
      <alignment horizontal="left"/>
      <protection locked="0"/>
    </xf>
    <xf numFmtId="165" fontId="13" fillId="0" borderId="0" xfId="3" applyFont="1" applyAlignment="1" applyProtection="1">
      <alignment horizontal="center"/>
      <protection locked="0"/>
    </xf>
    <xf numFmtId="49" fontId="13" fillId="0" borderId="0" xfId="3" applyNumberFormat="1" applyFont="1" applyAlignment="1">
      <alignment horizontal="center"/>
    </xf>
    <xf numFmtId="0" fontId="13" fillId="0" borderId="0" xfId="3" applyNumberFormat="1" applyFont="1"/>
    <xf numFmtId="165" fontId="6" fillId="0" borderId="0" xfId="3" applyFont="1" applyProtection="1">
      <protection locked="0"/>
    </xf>
    <xf numFmtId="166" fontId="6" fillId="0" borderId="0" xfId="3" applyNumberFormat="1" applyFont="1" applyProtection="1">
      <protection locked="0"/>
    </xf>
    <xf numFmtId="0" fontId="6" fillId="0" borderId="0" xfId="3" applyNumberFormat="1" applyFont="1" applyAlignment="1">
      <alignment horizontal="center"/>
    </xf>
    <xf numFmtId="167" fontId="6" fillId="0" borderId="0" xfId="3" applyNumberFormat="1" applyFont="1" applyProtection="1">
      <protection locked="0"/>
    </xf>
    <xf numFmtId="168" fontId="15" fillId="0" borderId="0" xfId="4" applyNumberFormat="1" applyFont="1" applyFill="1" applyBorder="1" applyAlignment="1">
      <alignment horizontal="right"/>
    </xf>
    <xf numFmtId="167" fontId="6" fillId="2" borderId="0" xfId="3" applyNumberFormat="1" applyFont="1" applyFill="1" applyProtection="1">
      <protection locked="0"/>
    </xf>
    <xf numFmtId="169" fontId="6" fillId="0" borderId="0" xfId="3" applyNumberFormat="1" applyFont="1" applyProtection="1">
      <protection locked="0"/>
    </xf>
    <xf numFmtId="0" fontId="6" fillId="0" borderId="0" xfId="3" applyNumberFormat="1" applyFont="1" applyAlignment="1" applyProtection="1">
      <alignment horizontal="center"/>
      <protection locked="0"/>
    </xf>
    <xf numFmtId="166" fontId="6" fillId="0" borderId="0" xfId="3" applyNumberFormat="1" applyFont="1" applyAlignment="1" applyProtection="1">
      <alignment horizontal="centerContinuous"/>
      <protection locked="0"/>
    </xf>
    <xf numFmtId="167" fontId="16" fillId="0" borderId="0" xfId="3" applyNumberFormat="1" applyFont="1" applyProtection="1">
      <protection locked="0"/>
    </xf>
    <xf numFmtId="167" fontId="16" fillId="2" borderId="0" xfId="3" applyNumberFormat="1" applyFont="1" applyFill="1" applyProtection="1">
      <protection locked="0"/>
    </xf>
    <xf numFmtId="167" fontId="16" fillId="0" borderId="1" xfId="3" applyNumberFormat="1" applyFont="1" applyBorder="1" applyProtection="1">
      <protection locked="0"/>
    </xf>
    <xf numFmtId="167" fontId="16" fillId="2" borderId="1" xfId="3" applyNumberFormat="1" applyFont="1" applyFill="1" applyBorder="1" applyProtection="1">
      <protection locked="0"/>
    </xf>
    <xf numFmtId="0" fontId="5" fillId="0" borderId="0" xfId="3" applyNumberFormat="1" applyFont="1" applyAlignment="1" applyProtection="1">
      <alignment horizontal="left"/>
      <protection locked="0"/>
    </xf>
    <xf numFmtId="38" fontId="6" fillId="0" borderId="0" xfId="1" applyFont="1"/>
    <xf numFmtId="167" fontId="6" fillId="0" borderId="1" xfId="3" applyNumberFormat="1" applyFont="1" applyBorder="1" applyProtection="1">
      <protection locked="0"/>
    </xf>
    <xf numFmtId="167" fontId="6" fillId="0" borderId="1" xfId="3" applyNumberFormat="1" applyFont="1" applyBorder="1" applyAlignment="1" applyProtection="1">
      <alignment horizontal="right"/>
      <protection locked="0"/>
    </xf>
    <xf numFmtId="168" fontId="15" fillId="0" borderId="1" xfId="4" applyNumberFormat="1" applyFont="1" applyFill="1" applyBorder="1" applyAlignment="1">
      <alignment horizontal="right"/>
    </xf>
    <xf numFmtId="166" fontId="6" fillId="0" borderId="0" xfId="3" applyNumberFormat="1" applyFont="1" applyAlignment="1" applyProtection="1">
      <alignment horizontal="center"/>
      <protection locked="0"/>
    </xf>
    <xf numFmtId="165" fontId="15" fillId="0" borderId="0" xfId="5" applyNumberFormat="1" applyFont="1"/>
    <xf numFmtId="167" fontId="6" fillId="2" borderId="1" xfId="3" applyNumberFormat="1" applyFont="1" applyFill="1" applyBorder="1" applyProtection="1">
      <protection locked="0"/>
    </xf>
    <xf numFmtId="0" fontId="6" fillId="0" borderId="0" xfId="0" applyFont="1"/>
    <xf numFmtId="166" fontId="13" fillId="0" borderId="0" xfId="3" applyNumberFormat="1" applyFont="1" applyAlignment="1" applyProtection="1">
      <alignment horizontal="centerContinuous"/>
      <protection locked="0"/>
    </xf>
    <xf numFmtId="167" fontId="6" fillId="0" borderId="2" xfId="3" applyNumberFormat="1" applyFont="1" applyBorder="1" applyProtection="1">
      <protection locked="0"/>
    </xf>
    <xf numFmtId="167" fontId="6" fillId="0" borderId="3" xfId="3" applyNumberFormat="1" applyFont="1" applyBorder="1" applyProtection="1">
      <protection locked="0"/>
    </xf>
    <xf numFmtId="0" fontId="8" fillId="0" borderId="0" xfId="3" applyNumberFormat="1" applyFont="1" applyAlignment="1" applyProtection="1">
      <alignment horizontal="left"/>
      <protection locked="0"/>
    </xf>
    <xf numFmtId="170" fontId="6" fillId="0" borderId="1" xfId="3" applyNumberFormat="1" applyFont="1" applyBorder="1" applyAlignment="1" applyProtection="1">
      <alignment horizontal="right"/>
      <protection locked="0"/>
    </xf>
    <xf numFmtId="172" fontId="9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Continuous"/>
      <protection locked="0"/>
    </xf>
    <xf numFmtId="14" fontId="5" fillId="0" borderId="0" xfId="3" quotePrefix="1" applyNumberFormat="1" applyFont="1" applyAlignment="1">
      <alignment horizontal="center" wrapText="1"/>
    </xf>
    <xf numFmtId="165" fontId="17" fillId="0" borderId="0" xfId="3" applyFont="1"/>
    <xf numFmtId="0" fontId="1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4" fontId="5" fillId="0" borderId="0" xfId="3" quotePrefix="1" applyNumberFormat="1" applyFont="1" applyAlignment="1">
      <alignment wrapText="1"/>
    </xf>
    <xf numFmtId="0" fontId="11" fillId="0" borderId="0" xfId="3" applyNumberFormat="1" applyFont="1" applyAlignment="1">
      <alignment horizontal="right"/>
    </xf>
    <xf numFmtId="165" fontId="5" fillId="0" borderId="0" xfId="0" applyNumberFormat="1" applyFont="1" applyProtection="1">
      <protection locked="0"/>
    </xf>
    <xf numFmtId="0" fontId="13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5" fontId="13" fillId="0" borderId="0" xfId="0" applyNumberFormat="1" applyFont="1"/>
    <xf numFmtId="165" fontId="7" fillId="0" borderId="0" xfId="0" applyNumberFormat="1" applyFont="1" applyAlignment="1" applyProtection="1">
      <alignment horizontal="center"/>
      <protection locked="0"/>
    </xf>
    <xf numFmtId="0" fontId="6" fillId="0" borderId="0" xfId="3" applyNumberFormat="1" applyFont="1" applyAlignment="1">
      <alignment horizontal="right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167" fontId="6" fillId="0" borderId="4" xfId="3" applyNumberFormat="1" applyFont="1" applyBorder="1" applyProtection="1">
      <protection locked="0"/>
    </xf>
    <xf numFmtId="167" fontId="13" fillId="0" borderId="0" xfId="0" applyNumberFormat="1" applyFont="1"/>
    <xf numFmtId="167" fontId="13" fillId="2" borderId="0" xfId="0" applyNumberFormat="1" applyFont="1" applyFill="1"/>
    <xf numFmtId="172" fontId="7" fillId="0" borderId="0" xfId="0" applyNumberFormat="1" applyFont="1" applyProtection="1">
      <protection locked="0"/>
    </xf>
    <xf numFmtId="167" fontId="6" fillId="0" borderId="0" xfId="0" applyNumberFormat="1" applyFont="1"/>
    <xf numFmtId="167" fontId="6" fillId="2" borderId="0" xfId="0" applyNumberFormat="1" applyFont="1" applyFill="1"/>
    <xf numFmtId="172" fontId="6" fillId="0" borderId="0" xfId="0" applyNumberFormat="1" applyFont="1" applyAlignment="1" applyProtection="1">
      <alignment horizontal="center"/>
      <protection locked="0"/>
    </xf>
    <xf numFmtId="165" fontId="6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right"/>
      <protection locked="0"/>
    </xf>
    <xf numFmtId="167" fontId="6" fillId="0" borderId="0" xfId="0" applyNumberFormat="1" applyFont="1" applyProtection="1">
      <protection locked="0"/>
    </xf>
    <xf numFmtId="165" fontId="6" fillId="0" borderId="0" xfId="0" applyNumberFormat="1" applyFont="1"/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165" fontId="5" fillId="0" borderId="0" xfId="3" applyFont="1" applyAlignment="1" applyProtection="1">
      <alignment horizontal="center"/>
      <protection locked="0"/>
    </xf>
    <xf numFmtId="173" fontId="5" fillId="0" borderId="0" xfId="0" applyNumberFormat="1" applyFont="1" applyProtection="1">
      <protection locked="0"/>
    </xf>
    <xf numFmtId="167" fontId="6" fillId="2" borderId="0" xfId="3" applyNumberFormat="1" applyFont="1" applyFill="1" applyAlignment="1" applyProtection="1">
      <alignment horizontal="right"/>
      <protection locked="0"/>
    </xf>
    <xf numFmtId="165" fontId="6" fillId="0" borderId="0" xfId="3" quotePrefix="1" applyFont="1"/>
    <xf numFmtId="173" fontId="6" fillId="0" borderId="0" xfId="0" applyNumberFormat="1" applyFont="1" applyProtection="1"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167" fontId="6" fillId="0" borderId="0" xfId="3" applyNumberFormat="1" applyFont="1" applyAlignment="1" applyProtection="1">
      <alignment horizontal="right"/>
      <protection locked="0"/>
    </xf>
    <xf numFmtId="14" fontId="13" fillId="0" borderId="0" xfId="0" applyNumberFormat="1" applyFont="1"/>
    <xf numFmtId="0" fontId="13" fillId="0" borderId="0" xfId="0" applyFont="1" applyAlignment="1">
      <alignment horizontal="left"/>
    </xf>
    <xf numFmtId="174" fontId="6" fillId="0" borderId="0" xfId="0" applyNumberFormat="1" applyFont="1" applyProtection="1">
      <protection locked="0"/>
    </xf>
    <xf numFmtId="0" fontId="4" fillId="0" borderId="0" xfId="3" applyNumberFormat="1" applyFont="1" applyAlignment="1">
      <alignment horizontal="justify"/>
    </xf>
    <xf numFmtId="0" fontId="4" fillId="0" borderId="0" xfId="3" applyNumberFormat="1" applyFont="1"/>
    <xf numFmtId="165" fontId="3" fillId="0" borderId="0" xfId="3" applyFont="1"/>
    <xf numFmtId="0" fontId="13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Continuous"/>
    </xf>
    <xf numFmtId="172" fontId="6" fillId="0" borderId="0" xfId="0" applyNumberFormat="1" applyFont="1" applyProtection="1">
      <protection locked="0"/>
    </xf>
    <xf numFmtId="0" fontId="13" fillId="0" borderId="0" xfId="0" applyFont="1" applyAlignment="1">
      <alignment horizontal="center"/>
    </xf>
    <xf numFmtId="0" fontId="11" fillId="0" borderId="0" xfId="0" applyFont="1"/>
    <xf numFmtId="172" fontId="10" fillId="0" borderId="0" xfId="0" applyNumberFormat="1" applyFont="1" applyAlignment="1" applyProtection="1">
      <alignment horizontal="right"/>
      <protection locked="0"/>
    </xf>
    <xf numFmtId="0" fontId="11" fillId="0" borderId="0" xfId="3" applyNumberFormat="1" applyFont="1"/>
    <xf numFmtId="0" fontId="5" fillId="0" borderId="0" xfId="0" applyFont="1"/>
    <xf numFmtId="0" fontId="13" fillId="0" borderId="0" xfId="0" applyFont="1" applyAlignment="1" applyProtection="1">
      <alignment horizontal="center"/>
      <protection locked="0"/>
    </xf>
    <xf numFmtId="0" fontId="6" fillId="0" borderId="0" xfId="0" quotePrefix="1" applyFont="1" applyAlignment="1" applyProtection="1">
      <alignment horizontal="center"/>
      <protection locked="0"/>
    </xf>
    <xf numFmtId="167" fontId="6" fillId="0" borderId="5" xfId="3" applyNumberFormat="1" applyFont="1" applyBorder="1" applyProtection="1">
      <protection locked="0"/>
    </xf>
    <xf numFmtId="172" fontId="5" fillId="0" borderId="0" xfId="0" applyNumberFormat="1" applyFont="1" applyAlignment="1" applyProtection="1">
      <alignment horizontal="left"/>
      <protection locked="0"/>
    </xf>
    <xf numFmtId="172" fontId="13" fillId="0" borderId="0" xfId="0" applyNumberFormat="1" applyFont="1" applyProtection="1">
      <protection locked="0"/>
    </xf>
    <xf numFmtId="172" fontId="6" fillId="0" borderId="0" xfId="0" applyNumberFormat="1" applyFont="1" applyAlignment="1" applyProtection="1">
      <alignment horizontal="right"/>
      <protection locked="0"/>
    </xf>
    <xf numFmtId="4" fontId="6" fillId="0" borderId="0" xfId="3" applyNumberFormat="1" applyFont="1"/>
    <xf numFmtId="4" fontId="6" fillId="0" borderId="0" xfId="3" applyNumberFormat="1" applyFont="1" applyProtection="1">
      <protection locked="0"/>
    </xf>
    <xf numFmtId="0" fontId="22" fillId="0" borderId="0" xfId="3" applyNumberFormat="1" applyFont="1" applyAlignment="1" applyProtection="1">
      <alignment horizontal="left"/>
      <protection locked="0"/>
    </xf>
    <xf numFmtId="166" fontId="13" fillId="0" borderId="0" xfId="3" applyNumberFormat="1" applyFont="1" applyAlignment="1">
      <alignment horizontal="left"/>
    </xf>
    <xf numFmtId="10" fontId="6" fillId="0" borderId="0" xfId="2" applyNumberFormat="1" applyFont="1" applyBorder="1" applyAlignment="1" applyProtection="1">
      <alignment horizontal="right"/>
      <protection locked="0"/>
    </xf>
    <xf numFmtId="165" fontId="6" fillId="0" borderId="0" xfId="3" applyFont="1" applyAlignment="1" applyProtection="1">
      <alignment horizontal="right"/>
      <protection locked="0"/>
    </xf>
    <xf numFmtId="1" fontId="5" fillId="0" borderId="0" xfId="3" quotePrefix="1" applyNumberFormat="1" applyFont="1" applyAlignment="1">
      <alignment horizontal="center" wrapText="1"/>
    </xf>
    <xf numFmtId="166" fontId="6" fillId="0" borderId="0" xfId="3" applyNumberFormat="1" applyFont="1" applyProtection="1">
      <protection locked="0"/>
    </xf>
    <xf numFmtId="14" fontId="3" fillId="0" borderId="0" xfId="3" applyNumberFormat="1" applyFont="1" applyAlignment="1">
      <alignment horizontal="left" wrapText="1"/>
    </xf>
    <xf numFmtId="14" fontId="3" fillId="0" borderId="0" xfId="3" applyNumberFormat="1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1" fillId="0" borderId="0" xfId="3" applyNumberFormat="1" applyFont="1" applyAlignment="1" applyProtection="1">
      <alignment horizontal="center"/>
      <protection locked="0"/>
    </xf>
    <xf numFmtId="166" fontId="6" fillId="0" borderId="0" xfId="3" applyNumberFormat="1" applyFont="1" applyAlignment="1" applyProtection="1">
      <alignment horizontal="center"/>
      <protection locked="0"/>
    </xf>
    <xf numFmtId="166" fontId="6" fillId="2" borderId="0" xfId="3" applyNumberFormat="1" applyFont="1" applyFill="1" applyAlignment="1" applyProtection="1">
      <alignment horizontal="center"/>
      <protection locked="0"/>
    </xf>
    <xf numFmtId="14" fontId="5" fillId="0" borderId="0" xfId="3" quotePrefix="1" applyNumberFormat="1" applyFont="1" applyAlignment="1">
      <alignment horizontal="center" wrapText="1"/>
    </xf>
    <xf numFmtId="0" fontId="5" fillId="0" borderId="0" xfId="0" applyFont="1" applyAlignment="1" applyProtection="1">
      <alignment horizontal="left"/>
      <protection locked="0"/>
    </xf>
    <xf numFmtId="0" fontId="22" fillId="0" borderId="0" xfId="3" applyNumberFormat="1" applyFont="1" applyAlignment="1" applyProtection="1">
      <alignment horizontal="left"/>
      <protection locked="0"/>
    </xf>
    <xf numFmtId="166" fontId="5" fillId="0" borderId="0" xfId="3" applyNumberFormat="1" applyFont="1" applyProtection="1">
      <protection locked="0"/>
    </xf>
  </cellXfs>
  <cellStyles count="8">
    <cellStyle name="Comma [0]" xfId="1" builtinId="6"/>
    <cellStyle name="Comma [0] 3" xfId="6" xr:uid="{D51A73A3-46C7-4477-A8ED-1C6B9D906293}"/>
    <cellStyle name="Comma 2" xfId="4" xr:uid="{4539F3B4-E6BA-4ABE-8D19-9ABB66C6394C}"/>
    <cellStyle name="Normal" xfId="0" builtinId="0"/>
    <cellStyle name="Normal 4" xfId="7" xr:uid="{5BE9A897-E5D3-4748-A9FA-A2B431255619}"/>
    <cellStyle name="Normal_Ársreikningur_1" xfId="3" xr:uid="{F76B7897-4B37-420F-B254-8BBE156B0BF0}"/>
    <cellStyle name="Normal_SHEET" xfId="5" xr:uid="{F082AB48-E0D0-46BD-A895-E125542C468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10%20Alvotech%20Holdings%20S.A.%20Consolidated%20Financial%20Statements%202020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lvotech-my.sharepoint.com/personal/heimir_thorsteinsson_alvotech_com/Documents/Data/Alvotech/Closing%20data%202022/Q4%202022/Financials/2210%20Alvotech%20Holdings%20S.A.%20Consolidated%20Financial%20Statements%20Q4%202022%20BPC.xls" TargetMode="External"/><Relationship Id="rId1" Type="http://schemas.openxmlformats.org/officeDocument/2006/relationships/externalLinkPath" Target="2210%20Alvotech%20Holdings%20S.A.%20Consolidated%20Financial%20Statements%20Q4%202022%20BP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gsetning"/>
      <sheetName val="Forsida"/>
      <sheetName val="Efnisyfirlit"/>
      <sheetName val="Skýrsla stjórnar"/>
      <sheetName val="Áritun endurskoðað"/>
      <sheetName val="Ársreikningur  (2)"/>
      <sheetName val="Yfirlit yfir eigið fé"/>
      <sheetName val="IFRS skýringar"/>
      <sheetName val="Appendix A"/>
      <sheetName val="Appendix"/>
      <sheetName val="Sjóðstreymi vinnublað"/>
      <sheetName val="Sundurliðanir"/>
      <sheetName val="Skýringar"/>
      <sheetName val="Afstemming við TB"/>
      <sheetName val="IFRS skýringar - backup"/>
    </sheetNames>
    <sheetDataSet>
      <sheetData sheetId="0" refreshError="1">
        <row r="12">
          <cell r="B12">
            <v>2019</v>
          </cell>
        </row>
        <row r="13">
          <cell r="B13">
            <v>44196</v>
          </cell>
        </row>
        <row r="14">
          <cell r="B14">
            <v>43830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gsetning"/>
      <sheetName val="Forsida"/>
      <sheetName val="Efnisyfirlit"/>
      <sheetName val="Skýrsla stjórnar"/>
      <sheetName val="Áritun endurskoðað"/>
      <sheetName val="Ársreikningur  (2)"/>
      <sheetName val="Yfirlit yfir eigið fé (2)"/>
      <sheetName val="IFRS skýringar (YE)"/>
      <sheetName val="IFRS skýringar(Q)"/>
      <sheetName val="Yfirlit yfir eigið fé"/>
      <sheetName val="Appendix A"/>
      <sheetName val="Appendix"/>
      <sheetName val="Sjóðstreymi vinnublað"/>
      <sheetName val="Sundurliðanir"/>
      <sheetName val="Skýringar"/>
      <sheetName val="Afstemming við TB"/>
      <sheetName val="IFRS skýringar - backup"/>
    </sheetNames>
    <sheetDataSet>
      <sheetData sheetId="0">
        <row r="11">
          <cell r="B11">
            <v>2022</v>
          </cell>
        </row>
        <row r="12">
          <cell r="B12">
            <v>2021</v>
          </cell>
        </row>
        <row r="13">
          <cell r="B13">
            <v>44926</v>
          </cell>
        </row>
        <row r="14">
          <cell r="B14">
            <v>44561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C4D80-9679-46B6-A5FB-804B6C7528AA}">
  <sheetPr codeName="Sheet13"/>
  <dimension ref="A1:K216"/>
  <sheetViews>
    <sheetView showGridLines="0" tabSelected="1" topLeftCell="A180" zoomScaleNormal="100" zoomScaleSheetLayoutView="100" workbookViewId="0">
      <selection activeCell="K209" sqref="K209"/>
    </sheetView>
  </sheetViews>
  <sheetFormatPr defaultColWidth="9.1484375" defaultRowHeight="14.75" x14ac:dyDescent="0.75"/>
  <cols>
    <col min="1" max="1" width="2.1484375" style="5" customWidth="1"/>
    <col min="2" max="2" width="64" style="5" bestFit="1" customWidth="1"/>
    <col min="3" max="3" width="4.6484375" style="6" customWidth="1"/>
    <col min="4" max="4" width="15.1484375" style="5" bestFit="1" customWidth="1"/>
    <col min="5" max="5" width="1.84765625" style="5" customWidth="1"/>
    <col min="6" max="6" width="15.1484375" style="5" bestFit="1" customWidth="1"/>
    <col min="7" max="7" width="1.84765625" style="5" customWidth="1"/>
    <col min="8" max="8" width="15.1484375" style="5" customWidth="1"/>
    <col min="9" max="9" width="5.6484375" style="5" customWidth="1"/>
    <col min="10" max="10" width="15.1484375" style="5" bestFit="1" customWidth="1"/>
    <col min="11" max="11" width="15.5" style="5" customWidth="1"/>
    <col min="12" max="209" width="9.6484375" style="5" customWidth="1"/>
    <col min="210" max="231" width="9.1484375" style="5"/>
    <col min="232" max="232" width="2.1484375" style="5" customWidth="1"/>
    <col min="233" max="233" width="64" style="5" bestFit="1" customWidth="1"/>
    <col min="234" max="234" width="4.6484375" style="5" customWidth="1"/>
    <col min="235" max="235" width="15.1484375" style="5" bestFit="1" customWidth="1"/>
    <col min="236" max="236" width="1.84765625" style="5" customWidth="1"/>
    <col min="237" max="237" width="15.1484375" style="5" bestFit="1" customWidth="1"/>
    <col min="238" max="238" width="1.84765625" style="5" customWidth="1"/>
    <col min="239" max="239" width="15.1484375" style="5" customWidth="1"/>
    <col min="240" max="241" width="0" style="5" hidden="1" customWidth="1"/>
    <col min="242" max="242" width="5.6484375" style="5" customWidth="1"/>
    <col min="243" max="243" width="15.1484375" style="5" bestFit="1" customWidth="1"/>
    <col min="244" max="244" width="15.5" style="5" customWidth="1"/>
    <col min="245" max="254" width="0" style="5" hidden="1" customWidth="1"/>
    <col min="255" max="255" width="14.84765625" style="5" bestFit="1" customWidth="1"/>
    <col min="256" max="256" width="14.1484375" style="5" customWidth="1"/>
    <col min="257" max="257" width="9.6484375" style="5" customWidth="1"/>
    <col min="258" max="258" width="14.34765625" style="5" bestFit="1" customWidth="1"/>
    <col min="259" max="259" width="12.84765625" style="5" bestFit="1" customWidth="1"/>
    <col min="260" max="260" width="11.6484375" style="5" bestFit="1" customWidth="1"/>
    <col min="261" max="261" width="21.1484375" style="5" customWidth="1"/>
    <col min="262" max="262" width="16.5" style="5" customWidth="1"/>
    <col min="263" max="465" width="9.6484375" style="5" customWidth="1"/>
    <col min="466" max="487" width="9.1484375" style="5"/>
    <col min="488" max="488" width="2.1484375" style="5" customWidth="1"/>
    <col min="489" max="489" width="64" style="5" bestFit="1" customWidth="1"/>
    <col min="490" max="490" width="4.6484375" style="5" customWidth="1"/>
    <col min="491" max="491" width="15.1484375" style="5" bestFit="1" customWidth="1"/>
    <col min="492" max="492" width="1.84765625" style="5" customWidth="1"/>
    <col min="493" max="493" width="15.1484375" style="5" bestFit="1" customWidth="1"/>
    <col min="494" max="494" width="1.84765625" style="5" customWidth="1"/>
    <col min="495" max="495" width="15.1484375" style="5" customWidth="1"/>
    <col min="496" max="497" width="0" style="5" hidden="1" customWidth="1"/>
    <col min="498" max="498" width="5.6484375" style="5" customWidth="1"/>
    <col min="499" max="499" width="15.1484375" style="5" bestFit="1" customWidth="1"/>
    <col min="500" max="500" width="15.5" style="5" customWidth="1"/>
    <col min="501" max="510" width="0" style="5" hidden="1" customWidth="1"/>
    <col min="511" max="511" width="14.84765625" style="5" bestFit="1" customWidth="1"/>
    <col min="512" max="512" width="14.1484375" style="5" customWidth="1"/>
    <col min="513" max="513" width="9.6484375" style="5" customWidth="1"/>
    <col min="514" max="514" width="14.34765625" style="5" bestFit="1" customWidth="1"/>
    <col min="515" max="515" width="12.84765625" style="5" bestFit="1" customWidth="1"/>
    <col min="516" max="516" width="11.6484375" style="5" bestFit="1" customWidth="1"/>
    <col min="517" max="517" width="21.1484375" style="5" customWidth="1"/>
    <col min="518" max="518" width="16.5" style="5" customWidth="1"/>
    <col min="519" max="721" width="9.6484375" style="5" customWidth="1"/>
    <col min="722" max="743" width="9.1484375" style="5"/>
    <col min="744" max="744" width="2.1484375" style="5" customWidth="1"/>
    <col min="745" max="745" width="64" style="5" bestFit="1" customWidth="1"/>
    <col min="746" max="746" width="4.6484375" style="5" customWidth="1"/>
    <col min="747" max="747" width="15.1484375" style="5" bestFit="1" customWidth="1"/>
    <col min="748" max="748" width="1.84765625" style="5" customWidth="1"/>
    <col min="749" max="749" width="15.1484375" style="5" bestFit="1" customWidth="1"/>
    <col min="750" max="750" width="1.84765625" style="5" customWidth="1"/>
    <col min="751" max="751" width="15.1484375" style="5" customWidth="1"/>
    <col min="752" max="753" width="0" style="5" hidden="1" customWidth="1"/>
    <col min="754" max="754" width="5.6484375" style="5" customWidth="1"/>
    <col min="755" max="755" width="15.1484375" style="5" bestFit="1" customWidth="1"/>
    <col min="756" max="756" width="15.5" style="5" customWidth="1"/>
    <col min="757" max="766" width="0" style="5" hidden="1" customWidth="1"/>
    <col min="767" max="767" width="14.84765625" style="5" bestFit="1" customWidth="1"/>
    <col min="768" max="768" width="14.1484375" style="5" customWidth="1"/>
    <col min="769" max="769" width="9.6484375" style="5" customWidth="1"/>
    <col min="770" max="770" width="14.34765625" style="5" bestFit="1" customWidth="1"/>
    <col min="771" max="771" width="12.84765625" style="5" bestFit="1" customWidth="1"/>
    <col min="772" max="772" width="11.6484375" style="5" bestFit="1" customWidth="1"/>
    <col min="773" max="773" width="21.1484375" style="5" customWidth="1"/>
    <col min="774" max="774" width="16.5" style="5" customWidth="1"/>
    <col min="775" max="977" width="9.6484375" style="5" customWidth="1"/>
    <col min="978" max="999" width="9.1484375" style="5"/>
    <col min="1000" max="1000" width="2.1484375" style="5" customWidth="1"/>
    <col min="1001" max="1001" width="64" style="5" bestFit="1" customWidth="1"/>
    <col min="1002" max="1002" width="4.6484375" style="5" customWidth="1"/>
    <col min="1003" max="1003" width="15.1484375" style="5" bestFit="1" customWidth="1"/>
    <col min="1004" max="1004" width="1.84765625" style="5" customWidth="1"/>
    <col min="1005" max="1005" width="15.1484375" style="5" bestFit="1" customWidth="1"/>
    <col min="1006" max="1006" width="1.84765625" style="5" customWidth="1"/>
    <col min="1007" max="1007" width="15.1484375" style="5" customWidth="1"/>
    <col min="1008" max="1009" width="0" style="5" hidden="1" customWidth="1"/>
    <col min="1010" max="1010" width="5.6484375" style="5" customWidth="1"/>
    <col min="1011" max="1011" width="15.1484375" style="5" bestFit="1" customWidth="1"/>
    <col min="1012" max="1012" width="15.5" style="5" customWidth="1"/>
    <col min="1013" max="1022" width="0" style="5" hidden="1" customWidth="1"/>
    <col min="1023" max="1023" width="14.84765625" style="5" bestFit="1" customWidth="1"/>
    <col min="1024" max="1024" width="14.1484375" style="5" customWidth="1"/>
    <col min="1025" max="1025" width="9.6484375" style="5" customWidth="1"/>
    <col min="1026" max="1026" width="14.34765625" style="5" bestFit="1" customWidth="1"/>
    <col min="1027" max="1027" width="12.84765625" style="5" bestFit="1" customWidth="1"/>
    <col min="1028" max="1028" width="11.6484375" style="5" bestFit="1" customWidth="1"/>
    <col min="1029" max="1029" width="21.1484375" style="5" customWidth="1"/>
    <col min="1030" max="1030" width="16.5" style="5" customWidth="1"/>
    <col min="1031" max="1233" width="9.6484375" style="5" customWidth="1"/>
    <col min="1234" max="1255" width="9.1484375" style="5"/>
    <col min="1256" max="1256" width="2.1484375" style="5" customWidth="1"/>
    <col min="1257" max="1257" width="64" style="5" bestFit="1" customWidth="1"/>
    <col min="1258" max="1258" width="4.6484375" style="5" customWidth="1"/>
    <col min="1259" max="1259" width="15.1484375" style="5" bestFit="1" customWidth="1"/>
    <col min="1260" max="1260" width="1.84765625" style="5" customWidth="1"/>
    <col min="1261" max="1261" width="15.1484375" style="5" bestFit="1" customWidth="1"/>
    <col min="1262" max="1262" width="1.84765625" style="5" customWidth="1"/>
    <col min="1263" max="1263" width="15.1484375" style="5" customWidth="1"/>
    <col min="1264" max="1265" width="0" style="5" hidden="1" customWidth="1"/>
    <col min="1266" max="1266" width="5.6484375" style="5" customWidth="1"/>
    <col min="1267" max="1267" width="15.1484375" style="5" bestFit="1" customWidth="1"/>
    <col min="1268" max="1268" width="15.5" style="5" customWidth="1"/>
    <col min="1269" max="1278" width="0" style="5" hidden="1" customWidth="1"/>
    <col min="1279" max="1279" width="14.84765625" style="5" bestFit="1" customWidth="1"/>
    <col min="1280" max="1280" width="14.1484375" style="5" customWidth="1"/>
    <col min="1281" max="1281" width="9.6484375" style="5" customWidth="1"/>
    <col min="1282" max="1282" width="14.34765625" style="5" bestFit="1" customWidth="1"/>
    <col min="1283" max="1283" width="12.84765625" style="5" bestFit="1" customWidth="1"/>
    <col min="1284" max="1284" width="11.6484375" style="5" bestFit="1" customWidth="1"/>
    <col min="1285" max="1285" width="21.1484375" style="5" customWidth="1"/>
    <col min="1286" max="1286" width="16.5" style="5" customWidth="1"/>
    <col min="1287" max="1489" width="9.6484375" style="5" customWidth="1"/>
    <col min="1490" max="1511" width="9.1484375" style="5"/>
    <col min="1512" max="1512" width="2.1484375" style="5" customWidth="1"/>
    <col min="1513" max="1513" width="64" style="5" bestFit="1" customWidth="1"/>
    <col min="1514" max="1514" width="4.6484375" style="5" customWidth="1"/>
    <col min="1515" max="1515" width="15.1484375" style="5" bestFit="1" customWidth="1"/>
    <col min="1516" max="1516" width="1.84765625" style="5" customWidth="1"/>
    <col min="1517" max="1517" width="15.1484375" style="5" bestFit="1" customWidth="1"/>
    <col min="1518" max="1518" width="1.84765625" style="5" customWidth="1"/>
    <col min="1519" max="1519" width="15.1484375" style="5" customWidth="1"/>
    <col min="1520" max="1521" width="0" style="5" hidden="1" customWidth="1"/>
    <col min="1522" max="1522" width="5.6484375" style="5" customWidth="1"/>
    <col min="1523" max="1523" width="15.1484375" style="5" bestFit="1" customWidth="1"/>
    <col min="1524" max="1524" width="15.5" style="5" customWidth="1"/>
    <col min="1525" max="1534" width="0" style="5" hidden="1" customWidth="1"/>
    <col min="1535" max="1535" width="14.84765625" style="5" bestFit="1" customWidth="1"/>
    <col min="1536" max="1536" width="14.1484375" style="5" customWidth="1"/>
    <col min="1537" max="1537" width="9.6484375" style="5" customWidth="1"/>
    <col min="1538" max="1538" width="14.34765625" style="5" bestFit="1" customWidth="1"/>
    <col min="1539" max="1539" width="12.84765625" style="5" bestFit="1" customWidth="1"/>
    <col min="1540" max="1540" width="11.6484375" style="5" bestFit="1" customWidth="1"/>
    <col min="1541" max="1541" width="21.1484375" style="5" customWidth="1"/>
    <col min="1542" max="1542" width="16.5" style="5" customWidth="1"/>
    <col min="1543" max="1745" width="9.6484375" style="5" customWidth="1"/>
    <col min="1746" max="1767" width="9.1484375" style="5"/>
    <col min="1768" max="1768" width="2.1484375" style="5" customWidth="1"/>
    <col min="1769" max="1769" width="64" style="5" bestFit="1" customWidth="1"/>
    <col min="1770" max="1770" width="4.6484375" style="5" customWidth="1"/>
    <col min="1771" max="1771" width="15.1484375" style="5" bestFit="1" customWidth="1"/>
    <col min="1772" max="1772" width="1.84765625" style="5" customWidth="1"/>
    <col min="1773" max="1773" width="15.1484375" style="5" bestFit="1" customWidth="1"/>
    <col min="1774" max="1774" width="1.84765625" style="5" customWidth="1"/>
    <col min="1775" max="1775" width="15.1484375" style="5" customWidth="1"/>
    <col min="1776" max="1777" width="0" style="5" hidden="1" customWidth="1"/>
    <col min="1778" max="1778" width="5.6484375" style="5" customWidth="1"/>
    <col min="1779" max="1779" width="15.1484375" style="5" bestFit="1" customWidth="1"/>
    <col min="1780" max="1780" width="15.5" style="5" customWidth="1"/>
    <col min="1781" max="1790" width="0" style="5" hidden="1" customWidth="1"/>
    <col min="1791" max="1791" width="14.84765625" style="5" bestFit="1" customWidth="1"/>
    <col min="1792" max="1792" width="14.1484375" style="5" customWidth="1"/>
    <col min="1793" max="1793" width="9.6484375" style="5" customWidth="1"/>
    <col min="1794" max="1794" width="14.34765625" style="5" bestFit="1" customWidth="1"/>
    <col min="1795" max="1795" width="12.84765625" style="5" bestFit="1" customWidth="1"/>
    <col min="1796" max="1796" width="11.6484375" style="5" bestFit="1" customWidth="1"/>
    <col min="1797" max="1797" width="21.1484375" style="5" customWidth="1"/>
    <col min="1798" max="1798" width="16.5" style="5" customWidth="1"/>
    <col min="1799" max="2001" width="9.6484375" style="5" customWidth="1"/>
    <col min="2002" max="2023" width="9.1484375" style="5"/>
    <col min="2024" max="2024" width="2.1484375" style="5" customWidth="1"/>
    <col min="2025" max="2025" width="64" style="5" bestFit="1" customWidth="1"/>
    <col min="2026" max="2026" width="4.6484375" style="5" customWidth="1"/>
    <col min="2027" max="2027" width="15.1484375" style="5" bestFit="1" customWidth="1"/>
    <col min="2028" max="2028" width="1.84765625" style="5" customWidth="1"/>
    <col min="2029" max="2029" width="15.1484375" style="5" bestFit="1" customWidth="1"/>
    <col min="2030" max="2030" width="1.84765625" style="5" customWidth="1"/>
    <col min="2031" max="2031" width="15.1484375" style="5" customWidth="1"/>
    <col min="2032" max="2033" width="0" style="5" hidden="1" customWidth="1"/>
    <col min="2034" max="2034" width="5.6484375" style="5" customWidth="1"/>
    <col min="2035" max="2035" width="15.1484375" style="5" bestFit="1" customWidth="1"/>
    <col min="2036" max="2036" width="15.5" style="5" customWidth="1"/>
    <col min="2037" max="2046" width="0" style="5" hidden="1" customWidth="1"/>
    <col min="2047" max="2047" width="14.84765625" style="5" bestFit="1" customWidth="1"/>
    <col min="2048" max="2048" width="14.1484375" style="5" customWidth="1"/>
    <col min="2049" max="2049" width="9.6484375" style="5" customWidth="1"/>
    <col min="2050" max="2050" width="14.34765625" style="5" bestFit="1" customWidth="1"/>
    <col min="2051" max="2051" width="12.84765625" style="5" bestFit="1" customWidth="1"/>
    <col min="2052" max="2052" width="11.6484375" style="5" bestFit="1" customWidth="1"/>
    <col min="2053" max="2053" width="21.1484375" style="5" customWidth="1"/>
    <col min="2054" max="2054" width="16.5" style="5" customWidth="1"/>
    <col min="2055" max="2257" width="9.6484375" style="5" customWidth="1"/>
    <col min="2258" max="2279" width="9.1484375" style="5"/>
    <col min="2280" max="2280" width="2.1484375" style="5" customWidth="1"/>
    <col min="2281" max="2281" width="64" style="5" bestFit="1" customWidth="1"/>
    <col min="2282" max="2282" width="4.6484375" style="5" customWidth="1"/>
    <col min="2283" max="2283" width="15.1484375" style="5" bestFit="1" customWidth="1"/>
    <col min="2284" max="2284" width="1.84765625" style="5" customWidth="1"/>
    <col min="2285" max="2285" width="15.1484375" style="5" bestFit="1" customWidth="1"/>
    <col min="2286" max="2286" width="1.84765625" style="5" customWidth="1"/>
    <col min="2287" max="2287" width="15.1484375" style="5" customWidth="1"/>
    <col min="2288" max="2289" width="0" style="5" hidden="1" customWidth="1"/>
    <col min="2290" max="2290" width="5.6484375" style="5" customWidth="1"/>
    <col min="2291" max="2291" width="15.1484375" style="5" bestFit="1" customWidth="1"/>
    <col min="2292" max="2292" width="15.5" style="5" customWidth="1"/>
    <col min="2293" max="2302" width="0" style="5" hidden="1" customWidth="1"/>
    <col min="2303" max="2303" width="14.84765625" style="5" bestFit="1" customWidth="1"/>
    <col min="2304" max="2304" width="14.1484375" style="5" customWidth="1"/>
    <col min="2305" max="2305" width="9.6484375" style="5" customWidth="1"/>
    <col min="2306" max="2306" width="14.34765625" style="5" bestFit="1" customWidth="1"/>
    <col min="2307" max="2307" width="12.84765625" style="5" bestFit="1" customWidth="1"/>
    <col min="2308" max="2308" width="11.6484375" style="5" bestFit="1" customWidth="1"/>
    <col min="2309" max="2309" width="21.1484375" style="5" customWidth="1"/>
    <col min="2310" max="2310" width="16.5" style="5" customWidth="1"/>
    <col min="2311" max="2513" width="9.6484375" style="5" customWidth="1"/>
    <col min="2514" max="2535" width="9.1484375" style="5"/>
    <col min="2536" max="2536" width="2.1484375" style="5" customWidth="1"/>
    <col min="2537" max="2537" width="64" style="5" bestFit="1" customWidth="1"/>
    <col min="2538" max="2538" width="4.6484375" style="5" customWidth="1"/>
    <col min="2539" max="2539" width="15.1484375" style="5" bestFit="1" customWidth="1"/>
    <col min="2540" max="2540" width="1.84765625" style="5" customWidth="1"/>
    <col min="2541" max="2541" width="15.1484375" style="5" bestFit="1" customWidth="1"/>
    <col min="2542" max="2542" width="1.84765625" style="5" customWidth="1"/>
    <col min="2543" max="2543" width="15.1484375" style="5" customWidth="1"/>
    <col min="2544" max="2545" width="0" style="5" hidden="1" customWidth="1"/>
    <col min="2546" max="2546" width="5.6484375" style="5" customWidth="1"/>
    <col min="2547" max="2547" width="15.1484375" style="5" bestFit="1" customWidth="1"/>
    <col min="2548" max="2548" width="15.5" style="5" customWidth="1"/>
    <col min="2549" max="2558" width="0" style="5" hidden="1" customWidth="1"/>
    <col min="2559" max="2559" width="14.84765625" style="5" bestFit="1" customWidth="1"/>
    <col min="2560" max="2560" width="14.1484375" style="5" customWidth="1"/>
    <col min="2561" max="2561" width="9.6484375" style="5" customWidth="1"/>
    <col min="2562" max="2562" width="14.34765625" style="5" bestFit="1" customWidth="1"/>
    <col min="2563" max="2563" width="12.84765625" style="5" bestFit="1" customWidth="1"/>
    <col min="2564" max="2564" width="11.6484375" style="5" bestFit="1" customWidth="1"/>
    <col min="2565" max="2565" width="21.1484375" style="5" customWidth="1"/>
    <col min="2566" max="2566" width="16.5" style="5" customWidth="1"/>
    <col min="2567" max="2769" width="9.6484375" style="5" customWidth="1"/>
    <col min="2770" max="2791" width="9.1484375" style="5"/>
    <col min="2792" max="2792" width="2.1484375" style="5" customWidth="1"/>
    <col min="2793" max="2793" width="64" style="5" bestFit="1" customWidth="1"/>
    <col min="2794" max="2794" width="4.6484375" style="5" customWidth="1"/>
    <col min="2795" max="2795" width="15.1484375" style="5" bestFit="1" customWidth="1"/>
    <col min="2796" max="2796" width="1.84765625" style="5" customWidth="1"/>
    <col min="2797" max="2797" width="15.1484375" style="5" bestFit="1" customWidth="1"/>
    <col min="2798" max="2798" width="1.84765625" style="5" customWidth="1"/>
    <col min="2799" max="2799" width="15.1484375" style="5" customWidth="1"/>
    <col min="2800" max="2801" width="0" style="5" hidden="1" customWidth="1"/>
    <col min="2802" max="2802" width="5.6484375" style="5" customWidth="1"/>
    <col min="2803" max="2803" width="15.1484375" style="5" bestFit="1" customWidth="1"/>
    <col min="2804" max="2804" width="15.5" style="5" customWidth="1"/>
    <col min="2805" max="2814" width="0" style="5" hidden="1" customWidth="1"/>
    <col min="2815" max="2815" width="14.84765625" style="5" bestFit="1" customWidth="1"/>
    <col min="2816" max="2816" width="14.1484375" style="5" customWidth="1"/>
    <col min="2817" max="2817" width="9.6484375" style="5" customWidth="1"/>
    <col min="2818" max="2818" width="14.34765625" style="5" bestFit="1" customWidth="1"/>
    <col min="2819" max="2819" width="12.84765625" style="5" bestFit="1" customWidth="1"/>
    <col min="2820" max="2820" width="11.6484375" style="5" bestFit="1" customWidth="1"/>
    <col min="2821" max="2821" width="21.1484375" style="5" customWidth="1"/>
    <col min="2822" max="2822" width="16.5" style="5" customWidth="1"/>
    <col min="2823" max="3025" width="9.6484375" style="5" customWidth="1"/>
    <col min="3026" max="3047" width="9.1484375" style="5"/>
    <col min="3048" max="3048" width="2.1484375" style="5" customWidth="1"/>
    <col min="3049" max="3049" width="64" style="5" bestFit="1" customWidth="1"/>
    <col min="3050" max="3050" width="4.6484375" style="5" customWidth="1"/>
    <col min="3051" max="3051" width="15.1484375" style="5" bestFit="1" customWidth="1"/>
    <col min="3052" max="3052" width="1.84765625" style="5" customWidth="1"/>
    <col min="3053" max="3053" width="15.1484375" style="5" bestFit="1" customWidth="1"/>
    <col min="3054" max="3054" width="1.84765625" style="5" customWidth="1"/>
    <col min="3055" max="3055" width="15.1484375" style="5" customWidth="1"/>
    <col min="3056" max="3057" width="0" style="5" hidden="1" customWidth="1"/>
    <col min="3058" max="3058" width="5.6484375" style="5" customWidth="1"/>
    <col min="3059" max="3059" width="15.1484375" style="5" bestFit="1" customWidth="1"/>
    <col min="3060" max="3060" width="15.5" style="5" customWidth="1"/>
    <col min="3061" max="3070" width="0" style="5" hidden="1" customWidth="1"/>
    <col min="3071" max="3071" width="14.84765625" style="5" bestFit="1" customWidth="1"/>
    <col min="3072" max="3072" width="14.1484375" style="5" customWidth="1"/>
    <col min="3073" max="3073" width="9.6484375" style="5" customWidth="1"/>
    <col min="3074" max="3074" width="14.34765625" style="5" bestFit="1" customWidth="1"/>
    <col min="3075" max="3075" width="12.84765625" style="5" bestFit="1" customWidth="1"/>
    <col min="3076" max="3076" width="11.6484375" style="5" bestFit="1" customWidth="1"/>
    <col min="3077" max="3077" width="21.1484375" style="5" customWidth="1"/>
    <col min="3078" max="3078" width="16.5" style="5" customWidth="1"/>
    <col min="3079" max="3281" width="9.6484375" style="5" customWidth="1"/>
    <col min="3282" max="3303" width="9.1484375" style="5"/>
    <col min="3304" max="3304" width="2.1484375" style="5" customWidth="1"/>
    <col min="3305" max="3305" width="64" style="5" bestFit="1" customWidth="1"/>
    <col min="3306" max="3306" width="4.6484375" style="5" customWidth="1"/>
    <col min="3307" max="3307" width="15.1484375" style="5" bestFit="1" customWidth="1"/>
    <col min="3308" max="3308" width="1.84765625" style="5" customWidth="1"/>
    <col min="3309" max="3309" width="15.1484375" style="5" bestFit="1" customWidth="1"/>
    <col min="3310" max="3310" width="1.84765625" style="5" customWidth="1"/>
    <col min="3311" max="3311" width="15.1484375" style="5" customWidth="1"/>
    <col min="3312" max="3313" width="0" style="5" hidden="1" customWidth="1"/>
    <col min="3314" max="3314" width="5.6484375" style="5" customWidth="1"/>
    <col min="3315" max="3315" width="15.1484375" style="5" bestFit="1" customWidth="1"/>
    <col min="3316" max="3316" width="15.5" style="5" customWidth="1"/>
    <col min="3317" max="3326" width="0" style="5" hidden="1" customWidth="1"/>
    <col min="3327" max="3327" width="14.84765625" style="5" bestFit="1" customWidth="1"/>
    <col min="3328" max="3328" width="14.1484375" style="5" customWidth="1"/>
    <col min="3329" max="3329" width="9.6484375" style="5" customWidth="1"/>
    <col min="3330" max="3330" width="14.34765625" style="5" bestFit="1" customWidth="1"/>
    <col min="3331" max="3331" width="12.84765625" style="5" bestFit="1" customWidth="1"/>
    <col min="3332" max="3332" width="11.6484375" style="5" bestFit="1" customWidth="1"/>
    <col min="3333" max="3333" width="21.1484375" style="5" customWidth="1"/>
    <col min="3334" max="3334" width="16.5" style="5" customWidth="1"/>
    <col min="3335" max="3537" width="9.6484375" style="5" customWidth="1"/>
    <col min="3538" max="3559" width="9.1484375" style="5"/>
    <col min="3560" max="3560" width="2.1484375" style="5" customWidth="1"/>
    <col min="3561" max="3561" width="64" style="5" bestFit="1" customWidth="1"/>
    <col min="3562" max="3562" width="4.6484375" style="5" customWidth="1"/>
    <col min="3563" max="3563" width="15.1484375" style="5" bestFit="1" customWidth="1"/>
    <col min="3564" max="3564" width="1.84765625" style="5" customWidth="1"/>
    <col min="3565" max="3565" width="15.1484375" style="5" bestFit="1" customWidth="1"/>
    <col min="3566" max="3566" width="1.84765625" style="5" customWidth="1"/>
    <col min="3567" max="3567" width="15.1484375" style="5" customWidth="1"/>
    <col min="3568" max="3569" width="0" style="5" hidden="1" customWidth="1"/>
    <col min="3570" max="3570" width="5.6484375" style="5" customWidth="1"/>
    <col min="3571" max="3571" width="15.1484375" style="5" bestFit="1" customWidth="1"/>
    <col min="3572" max="3572" width="15.5" style="5" customWidth="1"/>
    <col min="3573" max="3582" width="0" style="5" hidden="1" customWidth="1"/>
    <col min="3583" max="3583" width="14.84765625" style="5" bestFit="1" customWidth="1"/>
    <col min="3584" max="3584" width="14.1484375" style="5" customWidth="1"/>
    <col min="3585" max="3585" width="9.6484375" style="5" customWidth="1"/>
    <col min="3586" max="3586" width="14.34765625" style="5" bestFit="1" customWidth="1"/>
    <col min="3587" max="3587" width="12.84765625" style="5" bestFit="1" customWidth="1"/>
    <col min="3588" max="3588" width="11.6484375" style="5" bestFit="1" customWidth="1"/>
    <col min="3589" max="3589" width="21.1484375" style="5" customWidth="1"/>
    <col min="3590" max="3590" width="16.5" style="5" customWidth="1"/>
    <col min="3591" max="3793" width="9.6484375" style="5" customWidth="1"/>
    <col min="3794" max="3815" width="9.1484375" style="5"/>
    <col min="3816" max="3816" width="2.1484375" style="5" customWidth="1"/>
    <col min="3817" max="3817" width="64" style="5" bestFit="1" customWidth="1"/>
    <col min="3818" max="3818" width="4.6484375" style="5" customWidth="1"/>
    <col min="3819" max="3819" width="15.1484375" style="5" bestFit="1" customWidth="1"/>
    <col min="3820" max="3820" width="1.84765625" style="5" customWidth="1"/>
    <col min="3821" max="3821" width="15.1484375" style="5" bestFit="1" customWidth="1"/>
    <col min="3822" max="3822" width="1.84765625" style="5" customWidth="1"/>
    <col min="3823" max="3823" width="15.1484375" style="5" customWidth="1"/>
    <col min="3824" max="3825" width="0" style="5" hidden="1" customWidth="1"/>
    <col min="3826" max="3826" width="5.6484375" style="5" customWidth="1"/>
    <col min="3827" max="3827" width="15.1484375" style="5" bestFit="1" customWidth="1"/>
    <col min="3828" max="3828" width="15.5" style="5" customWidth="1"/>
    <col min="3829" max="3838" width="0" style="5" hidden="1" customWidth="1"/>
    <col min="3839" max="3839" width="14.84765625" style="5" bestFit="1" customWidth="1"/>
    <col min="3840" max="3840" width="14.1484375" style="5" customWidth="1"/>
    <col min="3841" max="3841" width="9.6484375" style="5" customWidth="1"/>
    <col min="3842" max="3842" width="14.34765625" style="5" bestFit="1" customWidth="1"/>
    <col min="3843" max="3843" width="12.84765625" style="5" bestFit="1" customWidth="1"/>
    <col min="3844" max="3844" width="11.6484375" style="5" bestFit="1" customWidth="1"/>
    <col min="3845" max="3845" width="21.1484375" style="5" customWidth="1"/>
    <col min="3846" max="3846" width="16.5" style="5" customWidth="1"/>
    <col min="3847" max="4049" width="9.6484375" style="5" customWidth="1"/>
    <col min="4050" max="4071" width="9.1484375" style="5"/>
    <col min="4072" max="4072" width="2.1484375" style="5" customWidth="1"/>
    <col min="4073" max="4073" width="64" style="5" bestFit="1" customWidth="1"/>
    <col min="4074" max="4074" width="4.6484375" style="5" customWidth="1"/>
    <col min="4075" max="4075" width="15.1484375" style="5" bestFit="1" customWidth="1"/>
    <col min="4076" max="4076" width="1.84765625" style="5" customWidth="1"/>
    <col min="4077" max="4077" width="15.1484375" style="5" bestFit="1" customWidth="1"/>
    <col min="4078" max="4078" width="1.84765625" style="5" customWidth="1"/>
    <col min="4079" max="4079" width="15.1484375" style="5" customWidth="1"/>
    <col min="4080" max="4081" width="0" style="5" hidden="1" customWidth="1"/>
    <col min="4082" max="4082" width="5.6484375" style="5" customWidth="1"/>
    <col min="4083" max="4083" width="15.1484375" style="5" bestFit="1" customWidth="1"/>
    <col min="4084" max="4084" width="15.5" style="5" customWidth="1"/>
    <col min="4085" max="4094" width="0" style="5" hidden="1" customWidth="1"/>
    <col min="4095" max="4095" width="14.84765625" style="5" bestFit="1" customWidth="1"/>
    <col min="4096" max="4096" width="14.1484375" style="5" customWidth="1"/>
    <col min="4097" max="4097" width="9.6484375" style="5" customWidth="1"/>
    <col min="4098" max="4098" width="14.34765625" style="5" bestFit="1" customWidth="1"/>
    <col min="4099" max="4099" width="12.84765625" style="5" bestFit="1" customWidth="1"/>
    <col min="4100" max="4100" width="11.6484375" style="5" bestFit="1" customWidth="1"/>
    <col min="4101" max="4101" width="21.1484375" style="5" customWidth="1"/>
    <col min="4102" max="4102" width="16.5" style="5" customWidth="1"/>
    <col min="4103" max="4305" width="9.6484375" style="5" customWidth="1"/>
    <col min="4306" max="4327" width="9.1484375" style="5"/>
    <col min="4328" max="4328" width="2.1484375" style="5" customWidth="1"/>
    <col min="4329" max="4329" width="64" style="5" bestFit="1" customWidth="1"/>
    <col min="4330" max="4330" width="4.6484375" style="5" customWidth="1"/>
    <col min="4331" max="4331" width="15.1484375" style="5" bestFit="1" customWidth="1"/>
    <col min="4332" max="4332" width="1.84765625" style="5" customWidth="1"/>
    <col min="4333" max="4333" width="15.1484375" style="5" bestFit="1" customWidth="1"/>
    <col min="4334" max="4334" width="1.84765625" style="5" customWidth="1"/>
    <col min="4335" max="4335" width="15.1484375" style="5" customWidth="1"/>
    <col min="4336" max="4337" width="0" style="5" hidden="1" customWidth="1"/>
    <col min="4338" max="4338" width="5.6484375" style="5" customWidth="1"/>
    <col min="4339" max="4339" width="15.1484375" style="5" bestFit="1" customWidth="1"/>
    <col min="4340" max="4340" width="15.5" style="5" customWidth="1"/>
    <col min="4341" max="4350" width="0" style="5" hidden="1" customWidth="1"/>
    <col min="4351" max="4351" width="14.84765625" style="5" bestFit="1" customWidth="1"/>
    <col min="4352" max="4352" width="14.1484375" style="5" customWidth="1"/>
    <col min="4353" max="4353" width="9.6484375" style="5" customWidth="1"/>
    <col min="4354" max="4354" width="14.34765625" style="5" bestFit="1" customWidth="1"/>
    <col min="4355" max="4355" width="12.84765625" style="5" bestFit="1" customWidth="1"/>
    <col min="4356" max="4356" width="11.6484375" style="5" bestFit="1" customWidth="1"/>
    <col min="4357" max="4357" width="21.1484375" style="5" customWidth="1"/>
    <col min="4358" max="4358" width="16.5" style="5" customWidth="1"/>
    <col min="4359" max="4561" width="9.6484375" style="5" customWidth="1"/>
    <col min="4562" max="4583" width="9.1484375" style="5"/>
    <col min="4584" max="4584" width="2.1484375" style="5" customWidth="1"/>
    <col min="4585" max="4585" width="64" style="5" bestFit="1" customWidth="1"/>
    <col min="4586" max="4586" width="4.6484375" style="5" customWidth="1"/>
    <col min="4587" max="4587" width="15.1484375" style="5" bestFit="1" customWidth="1"/>
    <col min="4588" max="4588" width="1.84765625" style="5" customWidth="1"/>
    <col min="4589" max="4589" width="15.1484375" style="5" bestFit="1" customWidth="1"/>
    <col min="4590" max="4590" width="1.84765625" style="5" customWidth="1"/>
    <col min="4591" max="4591" width="15.1484375" style="5" customWidth="1"/>
    <col min="4592" max="4593" width="0" style="5" hidden="1" customWidth="1"/>
    <col min="4594" max="4594" width="5.6484375" style="5" customWidth="1"/>
    <col min="4595" max="4595" width="15.1484375" style="5" bestFit="1" customWidth="1"/>
    <col min="4596" max="4596" width="15.5" style="5" customWidth="1"/>
    <col min="4597" max="4606" width="0" style="5" hidden="1" customWidth="1"/>
    <col min="4607" max="4607" width="14.84765625" style="5" bestFit="1" customWidth="1"/>
    <col min="4608" max="4608" width="14.1484375" style="5" customWidth="1"/>
    <col min="4609" max="4609" width="9.6484375" style="5" customWidth="1"/>
    <col min="4610" max="4610" width="14.34765625" style="5" bestFit="1" customWidth="1"/>
    <col min="4611" max="4611" width="12.84765625" style="5" bestFit="1" customWidth="1"/>
    <col min="4612" max="4612" width="11.6484375" style="5" bestFit="1" customWidth="1"/>
    <col min="4613" max="4613" width="21.1484375" style="5" customWidth="1"/>
    <col min="4614" max="4614" width="16.5" style="5" customWidth="1"/>
    <col min="4615" max="4817" width="9.6484375" style="5" customWidth="1"/>
    <col min="4818" max="4839" width="9.1484375" style="5"/>
    <col min="4840" max="4840" width="2.1484375" style="5" customWidth="1"/>
    <col min="4841" max="4841" width="64" style="5" bestFit="1" customWidth="1"/>
    <col min="4842" max="4842" width="4.6484375" style="5" customWidth="1"/>
    <col min="4843" max="4843" width="15.1484375" style="5" bestFit="1" customWidth="1"/>
    <col min="4844" max="4844" width="1.84765625" style="5" customWidth="1"/>
    <col min="4845" max="4845" width="15.1484375" style="5" bestFit="1" customWidth="1"/>
    <col min="4846" max="4846" width="1.84765625" style="5" customWidth="1"/>
    <col min="4847" max="4847" width="15.1484375" style="5" customWidth="1"/>
    <col min="4848" max="4849" width="0" style="5" hidden="1" customWidth="1"/>
    <col min="4850" max="4850" width="5.6484375" style="5" customWidth="1"/>
    <col min="4851" max="4851" width="15.1484375" style="5" bestFit="1" customWidth="1"/>
    <col min="4852" max="4852" width="15.5" style="5" customWidth="1"/>
    <col min="4853" max="4862" width="0" style="5" hidden="1" customWidth="1"/>
    <col min="4863" max="4863" width="14.84765625" style="5" bestFit="1" customWidth="1"/>
    <col min="4864" max="4864" width="14.1484375" style="5" customWidth="1"/>
    <col min="4865" max="4865" width="9.6484375" style="5" customWidth="1"/>
    <col min="4866" max="4866" width="14.34765625" style="5" bestFit="1" customWidth="1"/>
    <col min="4867" max="4867" width="12.84765625" style="5" bestFit="1" customWidth="1"/>
    <col min="4868" max="4868" width="11.6484375" style="5" bestFit="1" customWidth="1"/>
    <col min="4869" max="4869" width="21.1484375" style="5" customWidth="1"/>
    <col min="4870" max="4870" width="16.5" style="5" customWidth="1"/>
    <col min="4871" max="5073" width="9.6484375" style="5" customWidth="1"/>
    <col min="5074" max="5095" width="9.1484375" style="5"/>
    <col min="5096" max="5096" width="2.1484375" style="5" customWidth="1"/>
    <col min="5097" max="5097" width="64" style="5" bestFit="1" customWidth="1"/>
    <col min="5098" max="5098" width="4.6484375" style="5" customWidth="1"/>
    <col min="5099" max="5099" width="15.1484375" style="5" bestFit="1" customWidth="1"/>
    <col min="5100" max="5100" width="1.84765625" style="5" customWidth="1"/>
    <col min="5101" max="5101" width="15.1484375" style="5" bestFit="1" customWidth="1"/>
    <col min="5102" max="5102" width="1.84765625" style="5" customWidth="1"/>
    <col min="5103" max="5103" width="15.1484375" style="5" customWidth="1"/>
    <col min="5104" max="5105" width="0" style="5" hidden="1" customWidth="1"/>
    <col min="5106" max="5106" width="5.6484375" style="5" customWidth="1"/>
    <col min="5107" max="5107" width="15.1484375" style="5" bestFit="1" customWidth="1"/>
    <col min="5108" max="5108" width="15.5" style="5" customWidth="1"/>
    <col min="5109" max="5118" width="0" style="5" hidden="1" customWidth="1"/>
    <col min="5119" max="5119" width="14.84765625" style="5" bestFit="1" customWidth="1"/>
    <col min="5120" max="5120" width="14.1484375" style="5" customWidth="1"/>
    <col min="5121" max="5121" width="9.6484375" style="5" customWidth="1"/>
    <col min="5122" max="5122" width="14.34765625" style="5" bestFit="1" customWidth="1"/>
    <col min="5123" max="5123" width="12.84765625" style="5" bestFit="1" customWidth="1"/>
    <col min="5124" max="5124" width="11.6484375" style="5" bestFit="1" customWidth="1"/>
    <col min="5125" max="5125" width="21.1484375" style="5" customWidth="1"/>
    <col min="5126" max="5126" width="16.5" style="5" customWidth="1"/>
    <col min="5127" max="5329" width="9.6484375" style="5" customWidth="1"/>
    <col min="5330" max="5351" width="9.1484375" style="5"/>
    <col min="5352" max="5352" width="2.1484375" style="5" customWidth="1"/>
    <col min="5353" max="5353" width="64" style="5" bestFit="1" customWidth="1"/>
    <col min="5354" max="5354" width="4.6484375" style="5" customWidth="1"/>
    <col min="5355" max="5355" width="15.1484375" style="5" bestFit="1" customWidth="1"/>
    <col min="5356" max="5356" width="1.84765625" style="5" customWidth="1"/>
    <col min="5357" max="5357" width="15.1484375" style="5" bestFit="1" customWidth="1"/>
    <col min="5358" max="5358" width="1.84765625" style="5" customWidth="1"/>
    <col min="5359" max="5359" width="15.1484375" style="5" customWidth="1"/>
    <col min="5360" max="5361" width="0" style="5" hidden="1" customWidth="1"/>
    <col min="5362" max="5362" width="5.6484375" style="5" customWidth="1"/>
    <col min="5363" max="5363" width="15.1484375" style="5" bestFit="1" customWidth="1"/>
    <col min="5364" max="5364" width="15.5" style="5" customWidth="1"/>
    <col min="5365" max="5374" width="0" style="5" hidden="1" customWidth="1"/>
    <col min="5375" max="5375" width="14.84765625" style="5" bestFit="1" customWidth="1"/>
    <col min="5376" max="5376" width="14.1484375" style="5" customWidth="1"/>
    <col min="5377" max="5377" width="9.6484375" style="5" customWidth="1"/>
    <col min="5378" max="5378" width="14.34765625" style="5" bestFit="1" customWidth="1"/>
    <col min="5379" max="5379" width="12.84765625" style="5" bestFit="1" customWidth="1"/>
    <col min="5380" max="5380" width="11.6484375" style="5" bestFit="1" customWidth="1"/>
    <col min="5381" max="5381" width="21.1484375" style="5" customWidth="1"/>
    <col min="5382" max="5382" width="16.5" style="5" customWidth="1"/>
    <col min="5383" max="5585" width="9.6484375" style="5" customWidth="1"/>
    <col min="5586" max="5607" width="9.1484375" style="5"/>
    <col min="5608" max="5608" width="2.1484375" style="5" customWidth="1"/>
    <col min="5609" max="5609" width="64" style="5" bestFit="1" customWidth="1"/>
    <col min="5610" max="5610" width="4.6484375" style="5" customWidth="1"/>
    <col min="5611" max="5611" width="15.1484375" style="5" bestFit="1" customWidth="1"/>
    <col min="5612" max="5612" width="1.84765625" style="5" customWidth="1"/>
    <col min="5613" max="5613" width="15.1484375" style="5" bestFit="1" customWidth="1"/>
    <col min="5614" max="5614" width="1.84765625" style="5" customWidth="1"/>
    <col min="5615" max="5615" width="15.1484375" style="5" customWidth="1"/>
    <col min="5616" max="5617" width="0" style="5" hidden="1" customWidth="1"/>
    <col min="5618" max="5618" width="5.6484375" style="5" customWidth="1"/>
    <col min="5619" max="5619" width="15.1484375" style="5" bestFit="1" customWidth="1"/>
    <col min="5620" max="5620" width="15.5" style="5" customWidth="1"/>
    <col min="5621" max="5630" width="0" style="5" hidden="1" customWidth="1"/>
    <col min="5631" max="5631" width="14.84765625" style="5" bestFit="1" customWidth="1"/>
    <col min="5632" max="5632" width="14.1484375" style="5" customWidth="1"/>
    <col min="5633" max="5633" width="9.6484375" style="5" customWidth="1"/>
    <col min="5634" max="5634" width="14.34765625" style="5" bestFit="1" customWidth="1"/>
    <col min="5635" max="5635" width="12.84765625" style="5" bestFit="1" customWidth="1"/>
    <col min="5636" max="5636" width="11.6484375" style="5" bestFit="1" customWidth="1"/>
    <col min="5637" max="5637" width="21.1484375" style="5" customWidth="1"/>
    <col min="5638" max="5638" width="16.5" style="5" customWidth="1"/>
    <col min="5639" max="5841" width="9.6484375" style="5" customWidth="1"/>
    <col min="5842" max="5863" width="9.1484375" style="5"/>
    <col min="5864" max="5864" width="2.1484375" style="5" customWidth="1"/>
    <col min="5865" max="5865" width="64" style="5" bestFit="1" customWidth="1"/>
    <col min="5866" max="5866" width="4.6484375" style="5" customWidth="1"/>
    <col min="5867" max="5867" width="15.1484375" style="5" bestFit="1" customWidth="1"/>
    <col min="5868" max="5868" width="1.84765625" style="5" customWidth="1"/>
    <col min="5869" max="5869" width="15.1484375" style="5" bestFit="1" customWidth="1"/>
    <col min="5870" max="5870" width="1.84765625" style="5" customWidth="1"/>
    <col min="5871" max="5871" width="15.1484375" style="5" customWidth="1"/>
    <col min="5872" max="5873" width="0" style="5" hidden="1" customWidth="1"/>
    <col min="5874" max="5874" width="5.6484375" style="5" customWidth="1"/>
    <col min="5875" max="5875" width="15.1484375" style="5" bestFit="1" customWidth="1"/>
    <col min="5876" max="5876" width="15.5" style="5" customWidth="1"/>
    <col min="5877" max="5886" width="0" style="5" hidden="1" customWidth="1"/>
    <col min="5887" max="5887" width="14.84765625" style="5" bestFit="1" customWidth="1"/>
    <col min="5888" max="5888" width="14.1484375" style="5" customWidth="1"/>
    <col min="5889" max="5889" width="9.6484375" style="5" customWidth="1"/>
    <col min="5890" max="5890" width="14.34765625" style="5" bestFit="1" customWidth="1"/>
    <col min="5891" max="5891" width="12.84765625" style="5" bestFit="1" customWidth="1"/>
    <col min="5892" max="5892" width="11.6484375" style="5" bestFit="1" customWidth="1"/>
    <col min="5893" max="5893" width="21.1484375" style="5" customWidth="1"/>
    <col min="5894" max="5894" width="16.5" style="5" customWidth="1"/>
    <col min="5895" max="6097" width="9.6484375" style="5" customWidth="1"/>
    <col min="6098" max="6119" width="9.1484375" style="5"/>
    <col min="6120" max="6120" width="2.1484375" style="5" customWidth="1"/>
    <col min="6121" max="6121" width="64" style="5" bestFit="1" customWidth="1"/>
    <col min="6122" max="6122" width="4.6484375" style="5" customWidth="1"/>
    <col min="6123" max="6123" width="15.1484375" style="5" bestFit="1" customWidth="1"/>
    <col min="6124" max="6124" width="1.84765625" style="5" customWidth="1"/>
    <col min="6125" max="6125" width="15.1484375" style="5" bestFit="1" customWidth="1"/>
    <col min="6126" max="6126" width="1.84765625" style="5" customWidth="1"/>
    <col min="6127" max="6127" width="15.1484375" style="5" customWidth="1"/>
    <col min="6128" max="6129" width="0" style="5" hidden="1" customWidth="1"/>
    <col min="6130" max="6130" width="5.6484375" style="5" customWidth="1"/>
    <col min="6131" max="6131" width="15.1484375" style="5" bestFit="1" customWidth="1"/>
    <col min="6132" max="6132" width="15.5" style="5" customWidth="1"/>
    <col min="6133" max="6142" width="0" style="5" hidden="1" customWidth="1"/>
    <col min="6143" max="6143" width="14.84765625" style="5" bestFit="1" customWidth="1"/>
    <col min="6144" max="6144" width="14.1484375" style="5" customWidth="1"/>
    <col min="6145" max="6145" width="9.6484375" style="5" customWidth="1"/>
    <col min="6146" max="6146" width="14.34765625" style="5" bestFit="1" customWidth="1"/>
    <col min="6147" max="6147" width="12.84765625" style="5" bestFit="1" customWidth="1"/>
    <col min="6148" max="6148" width="11.6484375" style="5" bestFit="1" customWidth="1"/>
    <col min="6149" max="6149" width="21.1484375" style="5" customWidth="1"/>
    <col min="6150" max="6150" width="16.5" style="5" customWidth="1"/>
    <col min="6151" max="6353" width="9.6484375" style="5" customWidth="1"/>
    <col min="6354" max="6375" width="9.1484375" style="5"/>
    <col min="6376" max="6376" width="2.1484375" style="5" customWidth="1"/>
    <col min="6377" max="6377" width="64" style="5" bestFit="1" customWidth="1"/>
    <col min="6378" max="6378" width="4.6484375" style="5" customWidth="1"/>
    <col min="6379" max="6379" width="15.1484375" style="5" bestFit="1" customWidth="1"/>
    <col min="6380" max="6380" width="1.84765625" style="5" customWidth="1"/>
    <col min="6381" max="6381" width="15.1484375" style="5" bestFit="1" customWidth="1"/>
    <col min="6382" max="6382" width="1.84765625" style="5" customWidth="1"/>
    <col min="6383" max="6383" width="15.1484375" style="5" customWidth="1"/>
    <col min="6384" max="6385" width="0" style="5" hidden="1" customWidth="1"/>
    <col min="6386" max="6386" width="5.6484375" style="5" customWidth="1"/>
    <col min="6387" max="6387" width="15.1484375" style="5" bestFit="1" customWidth="1"/>
    <col min="6388" max="6388" width="15.5" style="5" customWidth="1"/>
    <col min="6389" max="6398" width="0" style="5" hidden="1" customWidth="1"/>
    <col min="6399" max="6399" width="14.84765625" style="5" bestFit="1" customWidth="1"/>
    <col min="6400" max="6400" width="14.1484375" style="5" customWidth="1"/>
    <col min="6401" max="6401" width="9.6484375" style="5" customWidth="1"/>
    <col min="6402" max="6402" width="14.34765625" style="5" bestFit="1" customWidth="1"/>
    <col min="6403" max="6403" width="12.84765625" style="5" bestFit="1" customWidth="1"/>
    <col min="6404" max="6404" width="11.6484375" style="5" bestFit="1" customWidth="1"/>
    <col min="6405" max="6405" width="21.1484375" style="5" customWidth="1"/>
    <col min="6406" max="6406" width="16.5" style="5" customWidth="1"/>
    <col min="6407" max="6609" width="9.6484375" style="5" customWidth="1"/>
    <col min="6610" max="6631" width="9.1484375" style="5"/>
    <col min="6632" max="6632" width="2.1484375" style="5" customWidth="1"/>
    <col min="6633" max="6633" width="64" style="5" bestFit="1" customWidth="1"/>
    <col min="6634" max="6634" width="4.6484375" style="5" customWidth="1"/>
    <col min="6635" max="6635" width="15.1484375" style="5" bestFit="1" customWidth="1"/>
    <col min="6636" max="6636" width="1.84765625" style="5" customWidth="1"/>
    <col min="6637" max="6637" width="15.1484375" style="5" bestFit="1" customWidth="1"/>
    <col min="6638" max="6638" width="1.84765625" style="5" customWidth="1"/>
    <col min="6639" max="6639" width="15.1484375" style="5" customWidth="1"/>
    <col min="6640" max="6641" width="0" style="5" hidden="1" customWidth="1"/>
    <col min="6642" max="6642" width="5.6484375" style="5" customWidth="1"/>
    <col min="6643" max="6643" width="15.1484375" style="5" bestFit="1" customWidth="1"/>
    <col min="6644" max="6644" width="15.5" style="5" customWidth="1"/>
    <col min="6645" max="6654" width="0" style="5" hidden="1" customWidth="1"/>
    <col min="6655" max="6655" width="14.84765625" style="5" bestFit="1" customWidth="1"/>
    <col min="6656" max="6656" width="14.1484375" style="5" customWidth="1"/>
    <col min="6657" max="6657" width="9.6484375" style="5" customWidth="1"/>
    <col min="6658" max="6658" width="14.34765625" style="5" bestFit="1" customWidth="1"/>
    <col min="6659" max="6659" width="12.84765625" style="5" bestFit="1" customWidth="1"/>
    <col min="6660" max="6660" width="11.6484375" style="5" bestFit="1" customWidth="1"/>
    <col min="6661" max="6661" width="21.1484375" style="5" customWidth="1"/>
    <col min="6662" max="6662" width="16.5" style="5" customWidth="1"/>
    <col min="6663" max="6865" width="9.6484375" style="5" customWidth="1"/>
    <col min="6866" max="6887" width="9.1484375" style="5"/>
    <col min="6888" max="6888" width="2.1484375" style="5" customWidth="1"/>
    <col min="6889" max="6889" width="64" style="5" bestFit="1" customWidth="1"/>
    <col min="6890" max="6890" width="4.6484375" style="5" customWidth="1"/>
    <col min="6891" max="6891" width="15.1484375" style="5" bestFit="1" customWidth="1"/>
    <col min="6892" max="6892" width="1.84765625" style="5" customWidth="1"/>
    <col min="6893" max="6893" width="15.1484375" style="5" bestFit="1" customWidth="1"/>
    <col min="6894" max="6894" width="1.84765625" style="5" customWidth="1"/>
    <col min="6895" max="6895" width="15.1484375" style="5" customWidth="1"/>
    <col min="6896" max="6897" width="0" style="5" hidden="1" customWidth="1"/>
    <col min="6898" max="6898" width="5.6484375" style="5" customWidth="1"/>
    <col min="6899" max="6899" width="15.1484375" style="5" bestFit="1" customWidth="1"/>
    <col min="6900" max="6900" width="15.5" style="5" customWidth="1"/>
    <col min="6901" max="6910" width="0" style="5" hidden="1" customWidth="1"/>
    <col min="6911" max="6911" width="14.84765625" style="5" bestFit="1" customWidth="1"/>
    <col min="6912" max="6912" width="14.1484375" style="5" customWidth="1"/>
    <col min="6913" max="6913" width="9.6484375" style="5" customWidth="1"/>
    <col min="6914" max="6914" width="14.34765625" style="5" bestFit="1" customWidth="1"/>
    <col min="6915" max="6915" width="12.84765625" style="5" bestFit="1" customWidth="1"/>
    <col min="6916" max="6916" width="11.6484375" style="5" bestFit="1" customWidth="1"/>
    <col min="6917" max="6917" width="21.1484375" style="5" customWidth="1"/>
    <col min="6918" max="6918" width="16.5" style="5" customWidth="1"/>
    <col min="6919" max="7121" width="9.6484375" style="5" customWidth="1"/>
    <col min="7122" max="7143" width="9.1484375" style="5"/>
    <col min="7144" max="7144" width="2.1484375" style="5" customWidth="1"/>
    <col min="7145" max="7145" width="64" style="5" bestFit="1" customWidth="1"/>
    <col min="7146" max="7146" width="4.6484375" style="5" customWidth="1"/>
    <col min="7147" max="7147" width="15.1484375" style="5" bestFit="1" customWidth="1"/>
    <col min="7148" max="7148" width="1.84765625" style="5" customWidth="1"/>
    <col min="7149" max="7149" width="15.1484375" style="5" bestFit="1" customWidth="1"/>
    <col min="7150" max="7150" width="1.84765625" style="5" customWidth="1"/>
    <col min="7151" max="7151" width="15.1484375" style="5" customWidth="1"/>
    <col min="7152" max="7153" width="0" style="5" hidden="1" customWidth="1"/>
    <col min="7154" max="7154" width="5.6484375" style="5" customWidth="1"/>
    <col min="7155" max="7155" width="15.1484375" style="5" bestFit="1" customWidth="1"/>
    <col min="7156" max="7156" width="15.5" style="5" customWidth="1"/>
    <col min="7157" max="7166" width="0" style="5" hidden="1" customWidth="1"/>
    <col min="7167" max="7167" width="14.84765625" style="5" bestFit="1" customWidth="1"/>
    <col min="7168" max="7168" width="14.1484375" style="5" customWidth="1"/>
    <col min="7169" max="7169" width="9.6484375" style="5" customWidth="1"/>
    <col min="7170" max="7170" width="14.34765625" style="5" bestFit="1" customWidth="1"/>
    <col min="7171" max="7171" width="12.84765625" style="5" bestFit="1" customWidth="1"/>
    <col min="7172" max="7172" width="11.6484375" style="5" bestFit="1" customWidth="1"/>
    <col min="7173" max="7173" width="21.1484375" style="5" customWidth="1"/>
    <col min="7174" max="7174" width="16.5" style="5" customWidth="1"/>
    <col min="7175" max="7377" width="9.6484375" style="5" customWidth="1"/>
    <col min="7378" max="7399" width="9.1484375" style="5"/>
    <col min="7400" max="7400" width="2.1484375" style="5" customWidth="1"/>
    <col min="7401" max="7401" width="64" style="5" bestFit="1" customWidth="1"/>
    <col min="7402" max="7402" width="4.6484375" style="5" customWidth="1"/>
    <col min="7403" max="7403" width="15.1484375" style="5" bestFit="1" customWidth="1"/>
    <col min="7404" max="7404" width="1.84765625" style="5" customWidth="1"/>
    <col min="7405" max="7405" width="15.1484375" style="5" bestFit="1" customWidth="1"/>
    <col min="7406" max="7406" width="1.84765625" style="5" customWidth="1"/>
    <col min="7407" max="7407" width="15.1484375" style="5" customWidth="1"/>
    <col min="7408" max="7409" width="0" style="5" hidden="1" customWidth="1"/>
    <col min="7410" max="7410" width="5.6484375" style="5" customWidth="1"/>
    <col min="7411" max="7411" width="15.1484375" style="5" bestFit="1" customWidth="1"/>
    <col min="7412" max="7412" width="15.5" style="5" customWidth="1"/>
    <col min="7413" max="7422" width="0" style="5" hidden="1" customWidth="1"/>
    <col min="7423" max="7423" width="14.84765625" style="5" bestFit="1" customWidth="1"/>
    <col min="7424" max="7424" width="14.1484375" style="5" customWidth="1"/>
    <col min="7425" max="7425" width="9.6484375" style="5" customWidth="1"/>
    <col min="7426" max="7426" width="14.34765625" style="5" bestFit="1" customWidth="1"/>
    <col min="7427" max="7427" width="12.84765625" style="5" bestFit="1" customWidth="1"/>
    <col min="7428" max="7428" width="11.6484375" style="5" bestFit="1" customWidth="1"/>
    <col min="7429" max="7429" width="21.1484375" style="5" customWidth="1"/>
    <col min="7430" max="7430" width="16.5" style="5" customWidth="1"/>
    <col min="7431" max="7633" width="9.6484375" style="5" customWidth="1"/>
    <col min="7634" max="7655" width="9.1484375" style="5"/>
    <col min="7656" max="7656" width="2.1484375" style="5" customWidth="1"/>
    <col min="7657" max="7657" width="64" style="5" bestFit="1" customWidth="1"/>
    <col min="7658" max="7658" width="4.6484375" style="5" customWidth="1"/>
    <col min="7659" max="7659" width="15.1484375" style="5" bestFit="1" customWidth="1"/>
    <col min="7660" max="7660" width="1.84765625" style="5" customWidth="1"/>
    <col min="7661" max="7661" width="15.1484375" style="5" bestFit="1" customWidth="1"/>
    <col min="7662" max="7662" width="1.84765625" style="5" customWidth="1"/>
    <col min="7663" max="7663" width="15.1484375" style="5" customWidth="1"/>
    <col min="7664" max="7665" width="0" style="5" hidden="1" customWidth="1"/>
    <col min="7666" max="7666" width="5.6484375" style="5" customWidth="1"/>
    <col min="7667" max="7667" width="15.1484375" style="5" bestFit="1" customWidth="1"/>
    <col min="7668" max="7668" width="15.5" style="5" customWidth="1"/>
    <col min="7669" max="7678" width="0" style="5" hidden="1" customWidth="1"/>
    <col min="7679" max="7679" width="14.84765625" style="5" bestFit="1" customWidth="1"/>
    <col min="7680" max="7680" width="14.1484375" style="5" customWidth="1"/>
    <col min="7681" max="7681" width="9.6484375" style="5" customWidth="1"/>
    <col min="7682" max="7682" width="14.34765625" style="5" bestFit="1" customWidth="1"/>
    <col min="7683" max="7683" width="12.84765625" style="5" bestFit="1" customWidth="1"/>
    <col min="7684" max="7684" width="11.6484375" style="5" bestFit="1" customWidth="1"/>
    <col min="7685" max="7685" width="21.1484375" style="5" customWidth="1"/>
    <col min="7686" max="7686" width="16.5" style="5" customWidth="1"/>
    <col min="7687" max="7889" width="9.6484375" style="5" customWidth="1"/>
    <col min="7890" max="7911" width="9.1484375" style="5"/>
    <col min="7912" max="7912" width="2.1484375" style="5" customWidth="1"/>
    <col min="7913" max="7913" width="64" style="5" bestFit="1" customWidth="1"/>
    <col min="7914" max="7914" width="4.6484375" style="5" customWidth="1"/>
    <col min="7915" max="7915" width="15.1484375" style="5" bestFit="1" customWidth="1"/>
    <col min="7916" max="7916" width="1.84765625" style="5" customWidth="1"/>
    <col min="7917" max="7917" width="15.1484375" style="5" bestFit="1" customWidth="1"/>
    <col min="7918" max="7918" width="1.84765625" style="5" customWidth="1"/>
    <col min="7919" max="7919" width="15.1484375" style="5" customWidth="1"/>
    <col min="7920" max="7921" width="0" style="5" hidden="1" customWidth="1"/>
    <col min="7922" max="7922" width="5.6484375" style="5" customWidth="1"/>
    <col min="7923" max="7923" width="15.1484375" style="5" bestFit="1" customWidth="1"/>
    <col min="7924" max="7924" width="15.5" style="5" customWidth="1"/>
    <col min="7925" max="7934" width="0" style="5" hidden="1" customWidth="1"/>
    <col min="7935" max="7935" width="14.84765625" style="5" bestFit="1" customWidth="1"/>
    <col min="7936" max="7936" width="14.1484375" style="5" customWidth="1"/>
    <col min="7937" max="7937" width="9.6484375" style="5" customWidth="1"/>
    <col min="7938" max="7938" width="14.34765625" style="5" bestFit="1" customWidth="1"/>
    <col min="7939" max="7939" width="12.84765625" style="5" bestFit="1" customWidth="1"/>
    <col min="7940" max="7940" width="11.6484375" style="5" bestFit="1" customWidth="1"/>
    <col min="7941" max="7941" width="21.1484375" style="5" customWidth="1"/>
    <col min="7942" max="7942" width="16.5" style="5" customWidth="1"/>
    <col min="7943" max="8145" width="9.6484375" style="5" customWidth="1"/>
    <col min="8146" max="8167" width="9.1484375" style="5"/>
    <col min="8168" max="8168" width="2.1484375" style="5" customWidth="1"/>
    <col min="8169" max="8169" width="64" style="5" bestFit="1" customWidth="1"/>
    <col min="8170" max="8170" width="4.6484375" style="5" customWidth="1"/>
    <col min="8171" max="8171" width="15.1484375" style="5" bestFit="1" customWidth="1"/>
    <col min="8172" max="8172" width="1.84765625" style="5" customWidth="1"/>
    <col min="8173" max="8173" width="15.1484375" style="5" bestFit="1" customWidth="1"/>
    <col min="8174" max="8174" width="1.84765625" style="5" customWidth="1"/>
    <col min="8175" max="8175" width="15.1484375" style="5" customWidth="1"/>
    <col min="8176" max="8177" width="0" style="5" hidden="1" customWidth="1"/>
    <col min="8178" max="8178" width="5.6484375" style="5" customWidth="1"/>
    <col min="8179" max="8179" width="15.1484375" style="5" bestFit="1" customWidth="1"/>
    <col min="8180" max="8180" width="15.5" style="5" customWidth="1"/>
    <col min="8181" max="8190" width="0" style="5" hidden="1" customWidth="1"/>
    <col min="8191" max="8191" width="14.84765625" style="5" bestFit="1" customWidth="1"/>
    <col min="8192" max="8192" width="14.1484375" style="5" customWidth="1"/>
    <col min="8193" max="8193" width="9.6484375" style="5" customWidth="1"/>
    <col min="8194" max="8194" width="14.34765625" style="5" bestFit="1" customWidth="1"/>
    <col min="8195" max="8195" width="12.84765625" style="5" bestFit="1" customWidth="1"/>
    <col min="8196" max="8196" width="11.6484375" style="5" bestFit="1" customWidth="1"/>
    <col min="8197" max="8197" width="21.1484375" style="5" customWidth="1"/>
    <col min="8198" max="8198" width="16.5" style="5" customWidth="1"/>
    <col min="8199" max="8401" width="9.6484375" style="5" customWidth="1"/>
    <col min="8402" max="8423" width="9.1484375" style="5"/>
    <col min="8424" max="8424" width="2.1484375" style="5" customWidth="1"/>
    <col min="8425" max="8425" width="64" style="5" bestFit="1" customWidth="1"/>
    <col min="8426" max="8426" width="4.6484375" style="5" customWidth="1"/>
    <col min="8427" max="8427" width="15.1484375" style="5" bestFit="1" customWidth="1"/>
    <col min="8428" max="8428" width="1.84765625" style="5" customWidth="1"/>
    <col min="8429" max="8429" width="15.1484375" style="5" bestFit="1" customWidth="1"/>
    <col min="8430" max="8430" width="1.84765625" style="5" customWidth="1"/>
    <col min="8431" max="8431" width="15.1484375" style="5" customWidth="1"/>
    <col min="8432" max="8433" width="0" style="5" hidden="1" customWidth="1"/>
    <col min="8434" max="8434" width="5.6484375" style="5" customWidth="1"/>
    <col min="8435" max="8435" width="15.1484375" style="5" bestFit="1" customWidth="1"/>
    <col min="8436" max="8436" width="15.5" style="5" customWidth="1"/>
    <col min="8437" max="8446" width="0" style="5" hidden="1" customWidth="1"/>
    <col min="8447" max="8447" width="14.84765625" style="5" bestFit="1" customWidth="1"/>
    <col min="8448" max="8448" width="14.1484375" style="5" customWidth="1"/>
    <col min="8449" max="8449" width="9.6484375" style="5" customWidth="1"/>
    <col min="8450" max="8450" width="14.34765625" style="5" bestFit="1" customWidth="1"/>
    <col min="8451" max="8451" width="12.84765625" style="5" bestFit="1" customWidth="1"/>
    <col min="8452" max="8452" width="11.6484375" style="5" bestFit="1" customWidth="1"/>
    <col min="8453" max="8453" width="21.1484375" style="5" customWidth="1"/>
    <col min="8454" max="8454" width="16.5" style="5" customWidth="1"/>
    <col min="8455" max="8657" width="9.6484375" style="5" customWidth="1"/>
    <col min="8658" max="8679" width="9.1484375" style="5"/>
    <col min="8680" max="8680" width="2.1484375" style="5" customWidth="1"/>
    <col min="8681" max="8681" width="64" style="5" bestFit="1" customWidth="1"/>
    <col min="8682" max="8682" width="4.6484375" style="5" customWidth="1"/>
    <col min="8683" max="8683" width="15.1484375" style="5" bestFit="1" customWidth="1"/>
    <col min="8684" max="8684" width="1.84765625" style="5" customWidth="1"/>
    <col min="8685" max="8685" width="15.1484375" style="5" bestFit="1" customWidth="1"/>
    <col min="8686" max="8686" width="1.84765625" style="5" customWidth="1"/>
    <col min="8687" max="8687" width="15.1484375" style="5" customWidth="1"/>
    <col min="8688" max="8689" width="0" style="5" hidden="1" customWidth="1"/>
    <col min="8690" max="8690" width="5.6484375" style="5" customWidth="1"/>
    <col min="8691" max="8691" width="15.1484375" style="5" bestFit="1" customWidth="1"/>
    <col min="8692" max="8692" width="15.5" style="5" customWidth="1"/>
    <col min="8693" max="8702" width="0" style="5" hidden="1" customWidth="1"/>
    <col min="8703" max="8703" width="14.84765625" style="5" bestFit="1" customWidth="1"/>
    <col min="8704" max="8704" width="14.1484375" style="5" customWidth="1"/>
    <col min="8705" max="8705" width="9.6484375" style="5" customWidth="1"/>
    <col min="8706" max="8706" width="14.34765625" style="5" bestFit="1" customWidth="1"/>
    <col min="8707" max="8707" width="12.84765625" style="5" bestFit="1" customWidth="1"/>
    <col min="8708" max="8708" width="11.6484375" style="5" bestFit="1" customWidth="1"/>
    <col min="8709" max="8709" width="21.1484375" style="5" customWidth="1"/>
    <col min="8710" max="8710" width="16.5" style="5" customWidth="1"/>
    <col min="8711" max="8913" width="9.6484375" style="5" customWidth="1"/>
    <col min="8914" max="8935" width="9.1484375" style="5"/>
    <col min="8936" max="8936" width="2.1484375" style="5" customWidth="1"/>
    <col min="8937" max="8937" width="64" style="5" bestFit="1" customWidth="1"/>
    <col min="8938" max="8938" width="4.6484375" style="5" customWidth="1"/>
    <col min="8939" max="8939" width="15.1484375" style="5" bestFit="1" customWidth="1"/>
    <col min="8940" max="8940" width="1.84765625" style="5" customWidth="1"/>
    <col min="8941" max="8941" width="15.1484375" style="5" bestFit="1" customWidth="1"/>
    <col min="8942" max="8942" width="1.84765625" style="5" customWidth="1"/>
    <col min="8943" max="8943" width="15.1484375" style="5" customWidth="1"/>
    <col min="8944" max="8945" width="0" style="5" hidden="1" customWidth="1"/>
    <col min="8946" max="8946" width="5.6484375" style="5" customWidth="1"/>
    <col min="8947" max="8947" width="15.1484375" style="5" bestFit="1" customWidth="1"/>
    <col min="8948" max="8948" width="15.5" style="5" customWidth="1"/>
    <col min="8949" max="8958" width="0" style="5" hidden="1" customWidth="1"/>
    <col min="8959" max="8959" width="14.84765625" style="5" bestFit="1" customWidth="1"/>
    <col min="8960" max="8960" width="14.1484375" style="5" customWidth="1"/>
    <col min="8961" max="8961" width="9.6484375" style="5" customWidth="1"/>
    <col min="8962" max="8962" width="14.34765625" style="5" bestFit="1" customWidth="1"/>
    <col min="8963" max="8963" width="12.84765625" style="5" bestFit="1" customWidth="1"/>
    <col min="8964" max="8964" width="11.6484375" style="5" bestFit="1" customWidth="1"/>
    <col min="8965" max="8965" width="21.1484375" style="5" customWidth="1"/>
    <col min="8966" max="8966" width="16.5" style="5" customWidth="1"/>
    <col min="8967" max="9169" width="9.6484375" style="5" customWidth="1"/>
    <col min="9170" max="9191" width="9.1484375" style="5"/>
    <col min="9192" max="9192" width="2.1484375" style="5" customWidth="1"/>
    <col min="9193" max="9193" width="64" style="5" bestFit="1" customWidth="1"/>
    <col min="9194" max="9194" width="4.6484375" style="5" customWidth="1"/>
    <col min="9195" max="9195" width="15.1484375" style="5" bestFit="1" customWidth="1"/>
    <col min="9196" max="9196" width="1.84765625" style="5" customWidth="1"/>
    <col min="9197" max="9197" width="15.1484375" style="5" bestFit="1" customWidth="1"/>
    <col min="9198" max="9198" width="1.84765625" style="5" customWidth="1"/>
    <col min="9199" max="9199" width="15.1484375" style="5" customWidth="1"/>
    <col min="9200" max="9201" width="0" style="5" hidden="1" customWidth="1"/>
    <col min="9202" max="9202" width="5.6484375" style="5" customWidth="1"/>
    <col min="9203" max="9203" width="15.1484375" style="5" bestFit="1" customWidth="1"/>
    <col min="9204" max="9204" width="15.5" style="5" customWidth="1"/>
    <col min="9205" max="9214" width="0" style="5" hidden="1" customWidth="1"/>
    <col min="9215" max="9215" width="14.84765625" style="5" bestFit="1" customWidth="1"/>
    <col min="9216" max="9216" width="14.1484375" style="5" customWidth="1"/>
    <col min="9217" max="9217" width="9.6484375" style="5" customWidth="1"/>
    <col min="9218" max="9218" width="14.34765625" style="5" bestFit="1" customWidth="1"/>
    <col min="9219" max="9219" width="12.84765625" style="5" bestFit="1" customWidth="1"/>
    <col min="9220" max="9220" width="11.6484375" style="5" bestFit="1" customWidth="1"/>
    <col min="9221" max="9221" width="21.1484375" style="5" customWidth="1"/>
    <col min="9222" max="9222" width="16.5" style="5" customWidth="1"/>
    <col min="9223" max="9425" width="9.6484375" style="5" customWidth="1"/>
    <col min="9426" max="9447" width="9.1484375" style="5"/>
    <col min="9448" max="9448" width="2.1484375" style="5" customWidth="1"/>
    <col min="9449" max="9449" width="64" style="5" bestFit="1" customWidth="1"/>
    <col min="9450" max="9450" width="4.6484375" style="5" customWidth="1"/>
    <col min="9451" max="9451" width="15.1484375" style="5" bestFit="1" customWidth="1"/>
    <col min="9452" max="9452" width="1.84765625" style="5" customWidth="1"/>
    <col min="9453" max="9453" width="15.1484375" style="5" bestFit="1" customWidth="1"/>
    <col min="9454" max="9454" width="1.84765625" style="5" customWidth="1"/>
    <col min="9455" max="9455" width="15.1484375" style="5" customWidth="1"/>
    <col min="9456" max="9457" width="0" style="5" hidden="1" customWidth="1"/>
    <col min="9458" max="9458" width="5.6484375" style="5" customWidth="1"/>
    <col min="9459" max="9459" width="15.1484375" style="5" bestFit="1" customWidth="1"/>
    <col min="9460" max="9460" width="15.5" style="5" customWidth="1"/>
    <col min="9461" max="9470" width="0" style="5" hidden="1" customWidth="1"/>
    <col min="9471" max="9471" width="14.84765625" style="5" bestFit="1" customWidth="1"/>
    <col min="9472" max="9472" width="14.1484375" style="5" customWidth="1"/>
    <col min="9473" max="9473" width="9.6484375" style="5" customWidth="1"/>
    <col min="9474" max="9474" width="14.34765625" style="5" bestFit="1" customWidth="1"/>
    <col min="9475" max="9475" width="12.84765625" style="5" bestFit="1" customWidth="1"/>
    <col min="9476" max="9476" width="11.6484375" style="5" bestFit="1" customWidth="1"/>
    <col min="9477" max="9477" width="21.1484375" style="5" customWidth="1"/>
    <col min="9478" max="9478" width="16.5" style="5" customWidth="1"/>
    <col min="9479" max="9681" width="9.6484375" style="5" customWidth="1"/>
    <col min="9682" max="9703" width="9.1484375" style="5"/>
    <col min="9704" max="9704" width="2.1484375" style="5" customWidth="1"/>
    <col min="9705" max="9705" width="64" style="5" bestFit="1" customWidth="1"/>
    <col min="9706" max="9706" width="4.6484375" style="5" customWidth="1"/>
    <col min="9707" max="9707" width="15.1484375" style="5" bestFit="1" customWidth="1"/>
    <col min="9708" max="9708" width="1.84765625" style="5" customWidth="1"/>
    <col min="9709" max="9709" width="15.1484375" style="5" bestFit="1" customWidth="1"/>
    <col min="9710" max="9710" width="1.84765625" style="5" customWidth="1"/>
    <col min="9711" max="9711" width="15.1484375" style="5" customWidth="1"/>
    <col min="9712" max="9713" width="0" style="5" hidden="1" customWidth="1"/>
    <col min="9714" max="9714" width="5.6484375" style="5" customWidth="1"/>
    <col min="9715" max="9715" width="15.1484375" style="5" bestFit="1" customWidth="1"/>
    <col min="9716" max="9716" width="15.5" style="5" customWidth="1"/>
    <col min="9717" max="9726" width="0" style="5" hidden="1" customWidth="1"/>
    <col min="9727" max="9727" width="14.84765625" style="5" bestFit="1" customWidth="1"/>
    <col min="9728" max="9728" width="14.1484375" style="5" customWidth="1"/>
    <col min="9729" max="9729" width="9.6484375" style="5" customWidth="1"/>
    <col min="9730" max="9730" width="14.34765625" style="5" bestFit="1" customWidth="1"/>
    <col min="9731" max="9731" width="12.84765625" style="5" bestFit="1" customWidth="1"/>
    <col min="9732" max="9732" width="11.6484375" style="5" bestFit="1" customWidth="1"/>
    <col min="9733" max="9733" width="21.1484375" style="5" customWidth="1"/>
    <col min="9734" max="9734" width="16.5" style="5" customWidth="1"/>
    <col min="9735" max="9937" width="9.6484375" style="5" customWidth="1"/>
    <col min="9938" max="9959" width="9.1484375" style="5"/>
    <col min="9960" max="9960" width="2.1484375" style="5" customWidth="1"/>
    <col min="9961" max="9961" width="64" style="5" bestFit="1" customWidth="1"/>
    <col min="9962" max="9962" width="4.6484375" style="5" customWidth="1"/>
    <col min="9963" max="9963" width="15.1484375" style="5" bestFit="1" customWidth="1"/>
    <col min="9964" max="9964" width="1.84765625" style="5" customWidth="1"/>
    <col min="9965" max="9965" width="15.1484375" style="5" bestFit="1" customWidth="1"/>
    <col min="9966" max="9966" width="1.84765625" style="5" customWidth="1"/>
    <col min="9967" max="9967" width="15.1484375" style="5" customWidth="1"/>
    <col min="9968" max="9969" width="0" style="5" hidden="1" customWidth="1"/>
    <col min="9970" max="9970" width="5.6484375" style="5" customWidth="1"/>
    <col min="9971" max="9971" width="15.1484375" style="5" bestFit="1" customWidth="1"/>
    <col min="9972" max="9972" width="15.5" style="5" customWidth="1"/>
    <col min="9973" max="9982" width="0" style="5" hidden="1" customWidth="1"/>
    <col min="9983" max="9983" width="14.84765625" style="5" bestFit="1" customWidth="1"/>
    <col min="9984" max="9984" width="14.1484375" style="5" customWidth="1"/>
    <col min="9985" max="9985" width="9.6484375" style="5" customWidth="1"/>
    <col min="9986" max="9986" width="14.34765625" style="5" bestFit="1" customWidth="1"/>
    <col min="9987" max="9987" width="12.84765625" style="5" bestFit="1" customWidth="1"/>
    <col min="9988" max="9988" width="11.6484375" style="5" bestFit="1" customWidth="1"/>
    <col min="9989" max="9989" width="21.1484375" style="5" customWidth="1"/>
    <col min="9990" max="9990" width="16.5" style="5" customWidth="1"/>
    <col min="9991" max="10193" width="9.6484375" style="5" customWidth="1"/>
    <col min="10194" max="10215" width="9.1484375" style="5"/>
    <col min="10216" max="10216" width="2.1484375" style="5" customWidth="1"/>
    <col min="10217" max="10217" width="64" style="5" bestFit="1" customWidth="1"/>
    <col min="10218" max="10218" width="4.6484375" style="5" customWidth="1"/>
    <col min="10219" max="10219" width="15.1484375" style="5" bestFit="1" customWidth="1"/>
    <col min="10220" max="10220" width="1.84765625" style="5" customWidth="1"/>
    <col min="10221" max="10221" width="15.1484375" style="5" bestFit="1" customWidth="1"/>
    <col min="10222" max="10222" width="1.84765625" style="5" customWidth="1"/>
    <col min="10223" max="10223" width="15.1484375" style="5" customWidth="1"/>
    <col min="10224" max="10225" width="0" style="5" hidden="1" customWidth="1"/>
    <col min="10226" max="10226" width="5.6484375" style="5" customWidth="1"/>
    <col min="10227" max="10227" width="15.1484375" style="5" bestFit="1" customWidth="1"/>
    <col min="10228" max="10228" width="15.5" style="5" customWidth="1"/>
    <col min="10229" max="10238" width="0" style="5" hidden="1" customWidth="1"/>
    <col min="10239" max="10239" width="14.84765625" style="5" bestFit="1" customWidth="1"/>
    <col min="10240" max="10240" width="14.1484375" style="5" customWidth="1"/>
    <col min="10241" max="10241" width="9.6484375" style="5" customWidth="1"/>
    <col min="10242" max="10242" width="14.34765625" style="5" bestFit="1" customWidth="1"/>
    <col min="10243" max="10243" width="12.84765625" style="5" bestFit="1" customWidth="1"/>
    <col min="10244" max="10244" width="11.6484375" style="5" bestFit="1" customWidth="1"/>
    <col min="10245" max="10245" width="21.1484375" style="5" customWidth="1"/>
    <col min="10246" max="10246" width="16.5" style="5" customWidth="1"/>
    <col min="10247" max="10449" width="9.6484375" style="5" customWidth="1"/>
    <col min="10450" max="10471" width="9.1484375" style="5"/>
    <col min="10472" max="10472" width="2.1484375" style="5" customWidth="1"/>
    <col min="10473" max="10473" width="64" style="5" bestFit="1" customWidth="1"/>
    <col min="10474" max="10474" width="4.6484375" style="5" customWidth="1"/>
    <col min="10475" max="10475" width="15.1484375" style="5" bestFit="1" customWidth="1"/>
    <col min="10476" max="10476" width="1.84765625" style="5" customWidth="1"/>
    <col min="10477" max="10477" width="15.1484375" style="5" bestFit="1" customWidth="1"/>
    <col min="10478" max="10478" width="1.84765625" style="5" customWidth="1"/>
    <col min="10479" max="10479" width="15.1484375" style="5" customWidth="1"/>
    <col min="10480" max="10481" width="0" style="5" hidden="1" customWidth="1"/>
    <col min="10482" max="10482" width="5.6484375" style="5" customWidth="1"/>
    <col min="10483" max="10483" width="15.1484375" style="5" bestFit="1" customWidth="1"/>
    <col min="10484" max="10484" width="15.5" style="5" customWidth="1"/>
    <col min="10485" max="10494" width="0" style="5" hidden="1" customWidth="1"/>
    <col min="10495" max="10495" width="14.84765625" style="5" bestFit="1" customWidth="1"/>
    <col min="10496" max="10496" width="14.1484375" style="5" customWidth="1"/>
    <col min="10497" max="10497" width="9.6484375" style="5" customWidth="1"/>
    <col min="10498" max="10498" width="14.34765625" style="5" bestFit="1" customWidth="1"/>
    <col min="10499" max="10499" width="12.84765625" style="5" bestFit="1" customWidth="1"/>
    <col min="10500" max="10500" width="11.6484375" style="5" bestFit="1" customWidth="1"/>
    <col min="10501" max="10501" width="21.1484375" style="5" customWidth="1"/>
    <col min="10502" max="10502" width="16.5" style="5" customWidth="1"/>
    <col min="10503" max="10705" width="9.6484375" style="5" customWidth="1"/>
    <col min="10706" max="10727" width="9.1484375" style="5"/>
    <col min="10728" max="10728" width="2.1484375" style="5" customWidth="1"/>
    <col min="10729" max="10729" width="64" style="5" bestFit="1" customWidth="1"/>
    <col min="10730" max="10730" width="4.6484375" style="5" customWidth="1"/>
    <col min="10731" max="10731" width="15.1484375" style="5" bestFit="1" customWidth="1"/>
    <col min="10732" max="10732" width="1.84765625" style="5" customWidth="1"/>
    <col min="10733" max="10733" width="15.1484375" style="5" bestFit="1" customWidth="1"/>
    <col min="10734" max="10734" width="1.84765625" style="5" customWidth="1"/>
    <col min="10735" max="10735" width="15.1484375" style="5" customWidth="1"/>
    <col min="10736" max="10737" width="0" style="5" hidden="1" customWidth="1"/>
    <col min="10738" max="10738" width="5.6484375" style="5" customWidth="1"/>
    <col min="10739" max="10739" width="15.1484375" style="5" bestFit="1" customWidth="1"/>
    <col min="10740" max="10740" width="15.5" style="5" customWidth="1"/>
    <col min="10741" max="10750" width="0" style="5" hidden="1" customWidth="1"/>
    <col min="10751" max="10751" width="14.84765625" style="5" bestFit="1" customWidth="1"/>
    <col min="10752" max="10752" width="14.1484375" style="5" customWidth="1"/>
    <col min="10753" max="10753" width="9.6484375" style="5" customWidth="1"/>
    <col min="10754" max="10754" width="14.34765625" style="5" bestFit="1" customWidth="1"/>
    <col min="10755" max="10755" width="12.84765625" style="5" bestFit="1" customWidth="1"/>
    <col min="10756" max="10756" width="11.6484375" style="5" bestFit="1" customWidth="1"/>
    <col min="10757" max="10757" width="21.1484375" style="5" customWidth="1"/>
    <col min="10758" max="10758" width="16.5" style="5" customWidth="1"/>
    <col min="10759" max="10961" width="9.6484375" style="5" customWidth="1"/>
    <col min="10962" max="10983" width="9.1484375" style="5"/>
    <col min="10984" max="10984" width="2.1484375" style="5" customWidth="1"/>
    <col min="10985" max="10985" width="64" style="5" bestFit="1" customWidth="1"/>
    <col min="10986" max="10986" width="4.6484375" style="5" customWidth="1"/>
    <col min="10987" max="10987" width="15.1484375" style="5" bestFit="1" customWidth="1"/>
    <col min="10988" max="10988" width="1.84765625" style="5" customWidth="1"/>
    <col min="10989" max="10989" width="15.1484375" style="5" bestFit="1" customWidth="1"/>
    <col min="10990" max="10990" width="1.84765625" style="5" customWidth="1"/>
    <col min="10991" max="10991" width="15.1484375" style="5" customWidth="1"/>
    <col min="10992" max="10993" width="0" style="5" hidden="1" customWidth="1"/>
    <col min="10994" max="10994" width="5.6484375" style="5" customWidth="1"/>
    <col min="10995" max="10995" width="15.1484375" style="5" bestFit="1" customWidth="1"/>
    <col min="10996" max="10996" width="15.5" style="5" customWidth="1"/>
    <col min="10997" max="11006" width="0" style="5" hidden="1" customWidth="1"/>
    <col min="11007" max="11007" width="14.84765625" style="5" bestFit="1" customWidth="1"/>
    <col min="11008" max="11008" width="14.1484375" style="5" customWidth="1"/>
    <col min="11009" max="11009" width="9.6484375" style="5" customWidth="1"/>
    <col min="11010" max="11010" width="14.34765625" style="5" bestFit="1" customWidth="1"/>
    <col min="11011" max="11011" width="12.84765625" style="5" bestFit="1" customWidth="1"/>
    <col min="11012" max="11012" width="11.6484375" style="5" bestFit="1" customWidth="1"/>
    <col min="11013" max="11013" width="21.1484375" style="5" customWidth="1"/>
    <col min="11014" max="11014" width="16.5" style="5" customWidth="1"/>
    <col min="11015" max="11217" width="9.6484375" style="5" customWidth="1"/>
    <col min="11218" max="11239" width="9.1484375" style="5"/>
    <col min="11240" max="11240" width="2.1484375" style="5" customWidth="1"/>
    <col min="11241" max="11241" width="64" style="5" bestFit="1" customWidth="1"/>
    <col min="11242" max="11242" width="4.6484375" style="5" customWidth="1"/>
    <col min="11243" max="11243" width="15.1484375" style="5" bestFit="1" customWidth="1"/>
    <col min="11244" max="11244" width="1.84765625" style="5" customWidth="1"/>
    <col min="11245" max="11245" width="15.1484375" style="5" bestFit="1" customWidth="1"/>
    <col min="11246" max="11246" width="1.84765625" style="5" customWidth="1"/>
    <col min="11247" max="11247" width="15.1484375" style="5" customWidth="1"/>
    <col min="11248" max="11249" width="0" style="5" hidden="1" customWidth="1"/>
    <col min="11250" max="11250" width="5.6484375" style="5" customWidth="1"/>
    <col min="11251" max="11251" width="15.1484375" style="5" bestFit="1" customWidth="1"/>
    <col min="11252" max="11252" width="15.5" style="5" customWidth="1"/>
    <col min="11253" max="11262" width="0" style="5" hidden="1" customWidth="1"/>
    <col min="11263" max="11263" width="14.84765625" style="5" bestFit="1" customWidth="1"/>
    <col min="11264" max="11264" width="14.1484375" style="5" customWidth="1"/>
    <col min="11265" max="11265" width="9.6484375" style="5" customWidth="1"/>
    <col min="11266" max="11266" width="14.34765625" style="5" bestFit="1" customWidth="1"/>
    <col min="11267" max="11267" width="12.84765625" style="5" bestFit="1" customWidth="1"/>
    <col min="11268" max="11268" width="11.6484375" style="5" bestFit="1" customWidth="1"/>
    <col min="11269" max="11269" width="21.1484375" style="5" customWidth="1"/>
    <col min="11270" max="11270" width="16.5" style="5" customWidth="1"/>
    <col min="11271" max="11473" width="9.6484375" style="5" customWidth="1"/>
    <col min="11474" max="11495" width="9.1484375" style="5"/>
    <col min="11496" max="11496" width="2.1484375" style="5" customWidth="1"/>
    <col min="11497" max="11497" width="64" style="5" bestFit="1" customWidth="1"/>
    <col min="11498" max="11498" width="4.6484375" style="5" customWidth="1"/>
    <col min="11499" max="11499" width="15.1484375" style="5" bestFit="1" customWidth="1"/>
    <col min="11500" max="11500" width="1.84765625" style="5" customWidth="1"/>
    <col min="11501" max="11501" width="15.1484375" style="5" bestFit="1" customWidth="1"/>
    <col min="11502" max="11502" width="1.84765625" style="5" customWidth="1"/>
    <col min="11503" max="11503" width="15.1484375" style="5" customWidth="1"/>
    <col min="11504" max="11505" width="0" style="5" hidden="1" customWidth="1"/>
    <col min="11506" max="11506" width="5.6484375" style="5" customWidth="1"/>
    <col min="11507" max="11507" width="15.1484375" style="5" bestFit="1" customWidth="1"/>
    <col min="11508" max="11508" width="15.5" style="5" customWidth="1"/>
    <col min="11509" max="11518" width="0" style="5" hidden="1" customWidth="1"/>
    <col min="11519" max="11519" width="14.84765625" style="5" bestFit="1" customWidth="1"/>
    <col min="11520" max="11520" width="14.1484375" style="5" customWidth="1"/>
    <col min="11521" max="11521" width="9.6484375" style="5" customWidth="1"/>
    <col min="11522" max="11522" width="14.34765625" style="5" bestFit="1" customWidth="1"/>
    <col min="11523" max="11523" width="12.84765625" style="5" bestFit="1" customWidth="1"/>
    <col min="11524" max="11524" width="11.6484375" style="5" bestFit="1" customWidth="1"/>
    <col min="11525" max="11525" width="21.1484375" style="5" customWidth="1"/>
    <col min="11526" max="11526" width="16.5" style="5" customWidth="1"/>
    <col min="11527" max="11729" width="9.6484375" style="5" customWidth="1"/>
    <col min="11730" max="11751" width="9.1484375" style="5"/>
    <col min="11752" max="11752" width="2.1484375" style="5" customWidth="1"/>
    <col min="11753" max="11753" width="64" style="5" bestFit="1" customWidth="1"/>
    <col min="11754" max="11754" width="4.6484375" style="5" customWidth="1"/>
    <col min="11755" max="11755" width="15.1484375" style="5" bestFit="1" customWidth="1"/>
    <col min="11756" max="11756" width="1.84765625" style="5" customWidth="1"/>
    <col min="11757" max="11757" width="15.1484375" style="5" bestFit="1" customWidth="1"/>
    <col min="11758" max="11758" width="1.84765625" style="5" customWidth="1"/>
    <col min="11759" max="11759" width="15.1484375" style="5" customWidth="1"/>
    <col min="11760" max="11761" width="0" style="5" hidden="1" customWidth="1"/>
    <col min="11762" max="11762" width="5.6484375" style="5" customWidth="1"/>
    <col min="11763" max="11763" width="15.1484375" style="5" bestFit="1" customWidth="1"/>
    <col min="11764" max="11764" width="15.5" style="5" customWidth="1"/>
    <col min="11765" max="11774" width="0" style="5" hidden="1" customWidth="1"/>
    <col min="11775" max="11775" width="14.84765625" style="5" bestFit="1" customWidth="1"/>
    <col min="11776" max="11776" width="14.1484375" style="5" customWidth="1"/>
    <col min="11777" max="11777" width="9.6484375" style="5" customWidth="1"/>
    <col min="11778" max="11778" width="14.34765625" style="5" bestFit="1" customWidth="1"/>
    <col min="11779" max="11779" width="12.84765625" style="5" bestFit="1" customWidth="1"/>
    <col min="11780" max="11780" width="11.6484375" style="5" bestFit="1" customWidth="1"/>
    <col min="11781" max="11781" width="21.1484375" style="5" customWidth="1"/>
    <col min="11782" max="11782" width="16.5" style="5" customWidth="1"/>
    <col min="11783" max="11985" width="9.6484375" style="5" customWidth="1"/>
    <col min="11986" max="12007" width="9.1484375" style="5"/>
    <col min="12008" max="12008" width="2.1484375" style="5" customWidth="1"/>
    <col min="12009" max="12009" width="64" style="5" bestFit="1" customWidth="1"/>
    <col min="12010" max="12010" width="4.6484375" style="5" customWidth="1"/>
    <col min="12011" max="12011" width="15.1484375" style="5" bestFit="1" customWidth="1"/>
    <col min="12012" max="12012" width="1.84765625" style="5" customWidth="1"/>
    <col min="12013" max="12013" width="15.1484375" style="5" bestFit="1" customWidth="1"/>
    <col min="12014" max="12014" width="1.84765625" style="5" customWidth="1"/>
    <col min="12015" max="12015" width="15.1484375" style="5" customWidth="1"/>
    <col min="12016" max="12017" width="0" style="5" hidden="1" customWidth="1"/>
    <col min="12018" max="12018" width="5.6484375" style="5" customWidth="1"/>
    <col min="12019" max="12019" width="15.1484375" style="5" bestFit="1" customWidth="1"/>
    <col min="12020" max="12020" width="15.5" style="5" customWidth="1"/>
    <col min="12021" max="12030" width="0" style="5" hidden="1" customWidth="1"/>
    <col min="12031" max="12031" width="14.84765625" style="5" bestFit="1" customWidth="1"/>
    <col min="12032" max="12032" width="14.1484375" style="5" customWidth="1"/>
    <col min="12033" max="12033" width="9.6484375" style="5" customWidth="1"/>
    <col min="12034" max="12034" width="14.34765625" style="5" bestFit="1" customWidth="1"/>
    <col min="12035" max="12035" width="12.84765625" style="5" bestFit="1" customWidth="1"/>
    <col min="12036" max="12036" width="11.6484375" style="5" bestFit="1" customWidth="1"/>
    <col min="12037" max="12037" width="21.1484375" style="5" customWidth="1"/>
    <col min="12038" max="12038" width="16.5" style="5" customWidth="1"/>
    <col min="12039" max="12241" width="9.6484375" style="5" customWidth="1"/>
    <col min="12242" max="12263" width="9.1484375" style="5"/>
    <col min="12264" max="12264" width="2.1484375" style="5" customWidth="1"/>
    <col min="12265" max="12265" width="64" style="5" bestFit="1" customWidth="1"/>
    <col min="12266" max="12266" width="4.6484375" style="5" customWidth="1"/>
    <col min="12267" max="12267" width="15.1484375" style="5" bestFit="1" customWidth="1"/>
    <col min="12268" max="12268" width="1.84765625" style="5" customWidth="1"/>
    <col min="12269" max="12269" width="15.1484375" style="5" bestFit="1" customWidth="1"/>
    <col min="12270" max="12270" width="1.84765625" style="5" customWidth="1"/>
    <col min="12271" max="12271" width="15.1484375" style="5" customWidth="1"/>
    <col min="12272" max="12273" width="0" style="5" hidden="1" customWidth="1"/>
    <col min="12274" max="12274" width="5.6484375" style="5" customWidth="1"/>
    <col min="12275" max="12275" width="15.1484375" style="5" bestFit="1" customWidth="1"/>
    <col min="12276" max="12276" width="15.5" style="5" customWidth="1"/>
    <col min="12277" max="12286" width="0" style="5" hidden="1" customWidth="1"/>
    <col min="12287" max="12287" width="14.84765625" style="5" bestFit="1" customWidth="1"/>
    <col min="12288" max="12288" width="14.1484375" style="5" customWidth="1"/>
    <col min="12289" max="12289" width="9.6484375" style="5" customWidth="1"/>
    <col min="12290" max="12290" width="14.34765625" style="5" bestFit="1" customWidth="1"/>
    <col min="12291" max="12291" width="12.84765625" style="5" bestFit="1" customWidth="1"/>
    <col min="12292" max="12292" width="11.6484375" style="5" bestFit="1" customWidth="1"/>
    <col min="12293" max="12293" width="21.1484375" style="5" customWidth="1"/>
    <col min="12294" max="12294" width="16.5" style="5" customWidth="1"/>
    <col min="12295" max="12497" width="9.6484375" style="5" customWidth="1"/>
    <col min="12498" max="12519" width="9.1484375" style="5"/>
    <col min="12520" max="12520" width="2.1484375" style="5" customWidth="1"/>
    <col min="12521" max="12521" width="64" style="5" bestFit="1" customWidth="1"/>
    <col min="12522" max="12522" width="4.6484375" style="5" customWidth="1"/>
    <col min="12523" max="12523" width="15.1484375" style="5" bestFit="1" customWidth="1"/>
    <col min="12524" max="12524" width="1.84765625" style="5" customWidth="1"/>
    <col min="12525" max="12525" width="15.1484375" style="5" bestFit="1" customWidth="1"/>
    <col min="12526" max="12526" width="1.84765625" style="5" customWidth="1"/>
    <col min="12527" max="12527" width="15.1484375" style="5" customWidth="1"/>
    <col min="12528" max="12529" width="0" style="5" hidden="1" customWidth="1"/>
    <col min="12530" max="12530" width="5.6484375" style="5" customWidth="1"/>
    <col min="12531" max="12531" width="15.1484375" style="5" bestFit="1" customWidth="1"/>
    <col min="12532" max="12532" width="15.5" style="5" customWidth="1"/>
    <col min="12533" max="12542" width="0" style="5" hidden="1" customWidth="1"/>
    <col min="12543" max="12543" width="14.84765625" style="5" bestFit="1" customWidth="1"/>
    <col min="12544" max="12544" width="14.1484375" style="5" customWidth="1"/>
    <col min="12545" max="12545" width="9.6484375" style="5" customWidth="1"/>
    <col min="12546" max="12546" width="14.34765625" style="5" bestFit="1" customWidth="1"/>
    <col min="12547" max="12547" width="12.84765625" style="5" bestFit="1" customWidth="1"/>
    <col min="12548" max="12548" width="11.6484375" style="5" bestFit="1" customWidth="1"/>
    <col min="12549" max="12549" width="21.1484375" style="5" customWidth="1"/>
    <col min="12550" max="12550" width="16.5" style="5" customWidth="1"/>
    <col min="12551" max="12753" width="9.6484375" style="5" customWidth="1"/>
    <col min="12754" max="12775" width="9.1484375" style="5"/>
    <col min="12776" max="12776" width="2.1484375" style="5" customWidth="1"/>
    <col min="12777" max="12777" width="64" style="5" bestFit="1" customWidth="1"/>
    <col min="12778" max="12778" width="4.6484375" style="5" customWidth="1"/>
    <col min="12779" max="12779" width="15.1484375" style="5" bestFit="1" customWidth="1"/>
    <col min="12780" max="12780" width="1.84765625" style="5" customWidth="1"/>
    <col min="12781" max="12781" width="15.1484375" style="5" bestFit="1" customWidth="1"/>
    <col min="12782" max="12782" width="1.84765625" style="5" customWidth="1"/>
    <col min="12783" max="12783" width="15.1484375" style="5" customWidth="1"/>
    <col min="12784" max="12785" width="0" style="5" hidden="1" customWidth="1"/>
    <col min="12786" max="12786" width="5.6484375" style="5" customWidth="1"/>
    <col min="12787" max="12787" width="15.1484375" style="5" bestFit="1" customWidth="1"/>
    <col min="12788" max="12788" width="15.5" style="5" customWidth="1"/>
    <col min="12789" max="12798" width="0" style="5" hidden="1" customWidth="1"/>
    <col min="12799" max="12799" width="14.84765625" style="5" bestFit="1" customWidth="1"/>
    <col min="12800" max="12800" width="14.1484375" style="5" customWidth="1"/>
    <col min="12801" max="12801" width="9.6484375" style="5" customWidth="1"/>
    <col min="12802" max="12802" width="14.34765625" style="5" bestFit="1" customWidth="1"/>
    <col min="12803" max="12803" width="12.84765625" style="5" bestFit="1" customWidth="1"/>
    <col min="12804" max="12804" width="11.6484375" style="5" bestFit="1" customWidth="1"/>
    <col min="12805" max="12805" width="21.1484375" style="5" customWidth="1"/>
    <col min="12806" max="12806" width="16.5" style="5" customWidth="1"/>
    <col min="12807" max="13009" width="9.6484375" style="5" customWidth="1"/>
    <col min="13010" max="13031" width="9.1484375" style="5"/>
    <col min="13032" max="13032" width="2.1484375" style="5" customWidth="1"/>
    <col min="13033" max="13033" width="64" style="5" bestFit="1" customWidth="1"/>
    <col min="13034" max="13034" width="4.6484375" style="5" customWidth="1"/>
    <col min="13035" max="13035" width="15.1484375" style="5" bestFit="1" customWidth="1"/>
    <col min="13036" max="13036" width="1.84765625" style="5" customWidth="1"/>
    <col min="13037" max="13037" width="15.1484375" style="5" bestFit="1" customWidth="1"/>
    <col min="13038" max="13038" width="1.84765625" style="5" customWidth="1"/>
    <col min="13039" max="13039" width="15.1484375" style="5" customWidth="1"/>
    <col min="13040" max="13041" width="0" style="5" hidden="1" customWidth="1"/>
    <col min="13042" max="13042" width="5.6484375" style="5" customWidth="1"/>
    <col min="13043" max="13043" width="15.1484375" style="5" bestFit="1" customWidth="1"/>
    <col min="13044" max="13044" width="15.5" style="5" customWidth="1"/>
    <col min="13045" max="13054" width="0" style="5" hidden="1" customWidth="1"/>
    <col min="13055" max="13055" width="14.84765625" style="5" bestFit="1" customWidth="1"/>
    <col min="13056" max="13056" width="14.1484375" style="5" customWidth="1"/>
    <col min="13057" max="13057" width="9.6484375" style="5" customWidth="1"/>
    <col min="13058" max="13058" width="14.34765625" style="5" bestFit="1" customWidth="1"/>
    <col min="13059" max="13059" width="12.84765625" style="5" bestFit="1" customWidth="1"/>
    <col min="13060" max="13060" width="11.6484375" style="5" bestFit="1" customWidth="1"/>
    <col min="13061" max="13061" width="21.1484375" style="5" customWidth="1"/>
    <col min="13062" max="13062" width="16.5" style="5" customWidth="1"/>
    <col min="13063" max="13265" width="9.6484375" style="5" customWidth="1"/>
    <col min="13266" max="13287" width="9.1484375" style="5"/>
    <col min="13288" max="13288" width="2.1484375" style="5" customWidth="1"/>
    <col min="13289" max="13289" width="64" style="5" bestFit="1" customWidth="1"/>
    <col min="13290" max="13290" width="4.6484375" style="5" customWidth="1"/>
    <col min="13291" max="13291" width="15.1484375" style="5" bestFit="1" customWidth="1"/>
    <col min="13292" max="13292" width="1.84765625" style="5" customWidth="1"/>
    <col min="13293" max="13293" width="15.1484375" style="5" bestFit="1" customWidth="1"/>
    <col min="13294" max="13294" width="1.84765625" style="5" customWidth="1"/>
    <col min="13295" max="13295" width="15.1484375" style="5" customWidth="1"/>
    <col min="13296" max="13297" width="0" style="5" hidden="1" customWidth="1"/>
    <col min="13298" max="13298" width="5.6484375" style="5" customWidth="1"/>
    <col min="13299" max="13299" width="15.1484375" style="5" bestFit="1" customWidth="1"/>
    <col min="13300" max="13300" width="15.5" style="5" customWidth="1"/>
    <col min="13301" max="13310" width="0" style="5" hidden="1" customWidth="1"/>
    <col min="13311" max="13311" width="14.84765625" style="5" bestFit="1" customWidth="1"/>
    <col min="13312" max="13312" width="14.1484375" style="5" customWidth="1"/>
    <col min="13313" max="13313" width="9.6484375" style="5" customWidth="1"/>
    <col min="13314" max="13314" width="14.34765625" style="5" bestFit="1" customWidth="1"/>
    <col min="13315" max="13315" width="12.84765625" style="5" bestFit="1" customWidth="1"/>
    <col min="13316" max="13316" width="11.6484375" style="5" bestFit="1" customWidth="1"/>
    <col min="13317" max="13317" width="21.1484375" style="5" customWidth="1"/>
    <col min="13318" max="13318" width="16.5" style="5" customWidth="1"/>
    <col min="13319" max="13521" width="9.6484375" style="5" customWidth="1"/>
    <col min="13522" max="13543" width="9.1484375" style="5"/>
    <col min="13544" max="13544" width="2.1484375" style="5" customWidth="1"/>
    <col min="13545" max="13545" width="64" style="5" bestFit="1" customWidth="1"/>
    <col min="13546" max="13546" width="4.6484375" style="5" customWidth="1"/>
    <col min="13547" max="13547" width="15.1484375" style="5" bestFit="1" customWidth="1"/>
    <col min="13548" max="13548" width="1.84765625" style="5" customWidth="1"/>
    <col min="13549" max="13549" width="15.1484375" style="5" bestFit="1" customWidth="1"/>
    <col min="13550" max="13550" width="1.84765625" style="5" customWidth="1"/>
    <col min="13551" max="13551" width="15.1484375" style="5" customWidth="1"/>
    <col min="13552" max="13553" width="0" style="5" hidden="1" customWidth="1"/>
    <col min="13554" max="13554" width="5.6484375" style="5" customWidth="1"/>
    <col min="13555" max="13555" width="15.1484375" style="5" bestFit="1" customWidth="1"/>
    <col min="13556" max="13556" width="15.5" style="5" customWidth="1"/>
    <col min="13557" max="13566" width="0" style="5" hidden="1" customWidth="1"/>
    <col min="13567" max="13567" width="14.84765625" style="5" bestFit="1" customWidth="1"/>
    <col min="13568" max="13568" width="14.1484375" style="5" customWidth="1"/>
    <col min="13569" max="13569" width="9.6484375" style="5" customWidth="1"/>
    <col min="13570" max="13570" width="14.34765625" style="5" bestFit="1" customWidth="1"/>
    <col min="13571" max="13571" width="12.84765625" style="5" bestFit="1" customWidth="1"/>
    <col min="13572" max="13572" width="11.6484375" style="5" bestFit="1" customWidth="1"/>
    <col min="13573" max="13573" width="21.1484375" style="5" customWidth="1"/>
    <col min="13574" max="13574" width="16.5" style="5" customWidth="1"/>
    <col min="13575" max="13777" width="9.6484375" style="5" customWidth="1"/>
    <col min="13778" max="13799" width="9.1484375" style="5"/>
    <col min="13800" max="13800" width="2.1484375" style="5" customWidth="1"/>
    <col min="13801" max="13801" width="64" style="5" bestFit="1" customWidth="1"/>
    <col min="13802" max="13802" width="4.6484375" style="5" customWidth="1"/>
    <col min="13803" max="13803" width="15.1484375" style="5" bestFit="1" customWidth="1"/>
    <col min="13804" max="13804" width="1.84765625" style="5" customWidth="1"/>
    <col min="13805" max="13805" width="15.1484375" style="5" bestFit="1" customWidth="1"/>
    <col min="13806" max="13806" width="1.84765625" style="5" customWidth="1"/>
    <col min="13807" max="13807" width="15.1484375" style="5" customWidth="1"/>
    <col min="13808" max="13809" width="0" style="5" hidden="1" customWidth="1"/>
    <col min="13810" max="13810" width="5.6484375" style="5" customWidth="1"/>
    <col min="13811" max="13811" width="15.1484375" style="5" bestFit="1" customWidth="1"/>
    <col min="13812" max="13812" width="15.5" style="5" customWidth="1"/>
    <col min="13813" max="13822" width="0" style="5" hidden="1" customWidth="1"/>
    <col min="13823" max="13823" width="14.84765625" style="5" bestFit="1" customWidth="1"/>
    <col min="13824" max="13824" width="14.1484375" style="5" customWidth="1"/>
    <col min="13825" max="13825" width="9.6484375" style="5" customWidth="1"/>
    <col min="13826" max="13826" width="14.34765625" style="5" bestFit="1" customWidth="1"/>
    <col min="13827" max="13827" width="12.84765625" style="5" bestFit="1" customWidth="1"/>
    <col min="13828" max="13828" width="11.6484375" style="5" bestFit="1" customWidth="1"/>
    <col min="13829" max="13829" width="21.1484375" style="5" customWidth="1"/>
    <col min="13830" max="13830" width="16.5" style="5" customWidth="1"/>
    <col min="13831" max="14033" width="9.6484375" style="5" customWidth="1"/>
    <col min="14034" max="14055" width="9.1484375" style="5"/>
    <col min="14056" max="14056" width="2.1484375" style="5" customWidth="1"/>
    <col min="14057" max="14057" width="64" style="5" bestFit="1" customWidth="1"/>
    <col min="14058" max="14058" width="4.6484375" style="5" customWidth="1"/>
    <col min="14059" max="14059" width="15.1484375" style="5" bestFit="1" customWidth="1"/>
    <col min="14060" max="14060" width="1.84765625" style="5" customWidth="1"/>
    <col min="14061" max="14061" width="15.1484375" style="5" bestFit="1" customWidth="1"/>
    <col min="14062" max="14062" width="1.84765625" style="5" customWidth="1"/>
    <col min="14063" max="14063" width="15.1484375" style="5" customWidth="1"/>
    <col min="14064" max="14065" width="0" style="5" hidden="1" customWidth="1"/>
    <col min="14066" max="14066" width="5.6484375" style="5" customWidth="1"/>
    <col min="14067" max="14067" width="15.1484375" style="5" bestFit="1" customWidth="1"/>
    <col min="14068" max="14068" width="15.5" style="5" customWidth="1"/>
    <col min="14069" max="14078" width="0" style="5" hidden="1" customWidth="1"/>
    <col min="14079" max="14079" width="14.84765625" style="5" bestFit="1" customWidth="1"/>
    <col min="14080" max="14080" width="14.1484375" style="5" customWidth="1"/>
    <col min="14081" max="14081" width="9.6484375" style="5" customWidth="1"/>
    <col min="14082" max="14082" width="14.34765625" style="5" bestFit="1" customWidth="1"/>
    <col min="14083" max="14083" width="12.84765625" style="5" bestFit="1" customWidth="1"/>
    <col min="14084" max="14084" width="11.6484375" style="5" bestFit="1" customWidth="1"/>
    <col min="14085" max="14085" width="21.1484375" style="5" customWidth="1"/>
    <col min="14086" max="14086" width="16.5" style="5" customWidth="1"/>
    <col min="14087" max="14289" width="9.6484375" style="5" customWidth="1"/>
    <col min="14290" max="14311" width="9.1484375" style="5"/>
    <col min="14312" max="14312" width="2.1484375" style="5" customWidth="1"/>
    <col min="14313" max="14313" width="64" style="5" bestFit="1" customWidth="1"/>
    <col min="14314" max="14314" width="4.6484375" style="5" customWidth="1"/>
    <col min="14315" max="14315" width="15.1484375" style="5" bestFit="1" customWidth="1"/>
    <col min="14316" max="14316" width="1.84765625" style="5" customWidth="1"/>
    <col min="14317" max="14317" width="15.1484375" style="5" bestFit="1" customWidth="1"/>
    <col min="14318" max="14318" width="1.84765625" style="5" customWidth="1"/>
    <col min="14319" max="14319" width="15.1484375" style="5" customWidth="1"/>
    <col min="14320" max="14321" width="0" style="5" hidden="1" customWidth="1"/>
    <col min="14322" max="14322" width="5.6484375" style="5" customWidth="1"/>
    <col min="14323" max="14323" width="15.1484375" style="5" bestFit="1" customWidth="1"/>
    <col min="14324" max="14324" width="15.5" style="5" customWidth="1"/>
    <col min="14325" max="14334" width="0" style="5" hidden="1" customWidth="1"/>
    <col min="14335" max="14335" width="14.84765625" style="5" bestFit="1" customWidth="1"/>
    <col min="14336" max="14336" width="14.1484375" style="5" customWidth="1"/>
    <col min="14337" max="14337" width="9.6484375" style="5" customWidth="1"/>
    <col min="14338" max="14338" width="14.34765625" style="5" bestFit="1" customWidth="1"/>
    <col min="14339" max="14339" width="12.84765625" style="5" bestFit="1" customWidth="1"/>
    <col min="14340" max="14340" width="11.6484375" style="5" bestFit="1" customWidth="1"/>
    <col min="14341" max="14341" width="21.1484375" style="5" customWidth="1"/>
    <col min="14342" max="14342" width="16.5" style="5" customWidth="1"/>
    <col min="14343" max="14545" width="9.6484375" style="5" customWidth="1"/>
    <col min="14546" max="14567" width="9.1484375" style="5"/>
    <col min="14568" max="14568" width="2.1484375" style="5" customWidth="1"/>
    <col min="14569" max="14569" width="64" style="5" bestFit="1" customWidth="1"/>
    <col min="14570" max="14570" width="4.6484375" style="5" customWidth="1"/>
    <col min="14571" max="14571" width="15.1484375" style="5" bestFit="1" customWidth="1"/>
    <col min="14572" max="14572" width="1.84765625" style="5" customWidth="1"/>
    <col min="14573" max="14573" width="15.1484375" style="5" bestFit="1" customWidth="1"/>
    <col min="14574" max="14574" width="1.84765625" style="5" customWidth="1"/>
    <col min="14575" max="14575" width="15.1484375" style="5" customWidth="1"/>
    <col min="14576" max="14577" width="0" style="5" hidden="1" customWidth="1"/>
    <col min="14578" max="14578" width="5.6484375" style="5" customWidth="1"/>
    <col min="14579" max="14579" width="15.1484375" style="5" bestFit="1" customWidth="1"/>
    <col min="14580" max="14580" width="15.5" style="5" customWidth="1"/>
    <col min="14581" max="14590" width="0" style="5" hidden="1" customWidth="1"/>
    <col min="14591" max="14591" width="14.84765625" style="5" bestFit="1" customWidth="1"/>
    <col min="14592" max="14592" width="14.1484375" style="5" customWidth="1"/>
    <col min="14593" max="14593" width="9.6484375" style="5" customWidth="1"/>
    <col min="14594" max="14594" width="14.34765625" style="5" bestFit="1" customWidth="1"/>
    <col min="14595" max="14595" width="12.84765625" style="5" bestFit="1" customWidth="1"/>
    <col min="14596" max="14596" width="11.6484375" style="5" bestFit="1" customWidth="1"/>
    <col min="14597" max="14597" width="21.1484375" style="5" customWidth="1"/>
    <col min="14598" max="14598" width="16.5" style="5" customWidth="1"/>
    <col min="14599" max="14801" width="9.6484375" style="5" customWidth="1"/>
    <col min="14802" max="14823" width="9.1484375" style="5"/>
    <col min="14824" max="14824" width="2.1484375" style="5" customWidth="1"/>
    <col min="14825" max="14825" width="64" style="5" bestFit="1" customWidth="1"/>
    <col min="14826" max="14826" width="4.6484375" style="5" customWidth="1"/>
    <col min="14827" max="14827" width="15.1484375" style="5" bestFit="1" customWidth="1"/>
    <col min="14828" max="14828" width="1.84765625" style="5" customWidth="1"/>
    <col min="14829" max="14829" width="15.1484375" style="5" bestFit="1" customWidth="1"/>
    <col min="14830" max="14830" width="1.84765625" style="5" customWidth="1"/>
    <col min="14831" max="14831" width="15.1484375" style="5" customWidth="1"/>
    <col min="14832" max="14833" width="0" style="5" hidden="1" customWidth="1"/>
    <col min="14834" max="14834" width="5.6484375" style="5" customWidth="1"/>
    <col min="14835" max="14835" width="15.1484375" style="5" bestFit="1" customWidth="1"/>
    <col min="14836" max="14836" width="15.5" style="5" customWidth="1"/>
    <col min="14837" max="14846" width="0" style="5" hidden="1" customWidth="1"/>
    <col min="14847" max="14847" width="14.84765625" style="5" bestFit="1" customWidth="1"/>
    <col min="14848" max="14848" width="14.1484375" style="5" customWidth="1"/>
    <col min="14849" max="14849" width="9.6484375" style="5" customWidth="1"/>
    <col min="14850" max="14850" width="14.34765625" style="5" bestFit="1" customWidth="1"/>
    <col min="14851" max="14851" width="12.84765625" style="5" bestFit="1" customWidth="1"/>
    <col min="14852" max="14852" width="11.6484375" style="5" bestFit="1" customWidth="1"/>
    <col min="14853" max="14853" width="21.1484375" style="5" customWidth="1"/>
    <col min="14854" max="14854" width="16.5" style="5" customWidth="1"/>
    <col min="14855" max="15057" width="9.6484375" style="5" customWidth="1"/>
    <col min="15058" max="15079" width="9.1484375" style="5"/>
    <col min="15080" max="15080" width="2.1484375" style="5" customWidth="1"/>
    <col min="15081" max="15081" width="64" style="5" bestFit="1" customWidth="1"/>
    <col min="15082" max="15082" width="4.6484375" style="5" customWidth="1"/>
    <col min="15083" max="15083" width="15.1484375" style="5" bestFit="1" customWidth="1"/>
    <col min="15084" max="15084" width="1.84765625" style="5" customWidth="1"/>
    <col min="15085" max="15085" width="15.1484375" style="5" bestFit="1" customWidth="1"/>
    <col min="15086" max="15086" width="1.84765625" style="5" customWidth="1"/>
    <col min="15087" max="15087" width="15.1484375" style="5" customWidth="1"/>
    <col min="15088" max="15089" width="0" style="5" hidden="1" customWidth="1"/>
    <col min="15090" max="15090" width="5.6484375" style="5" customWidth="1"/>
    <col min="15091" max="15091" width="15.1484375" style="5" bestFit="1" customWidth="1"/>
    <col min="15092" max="15092" width="15.5" style="5" customWidth="1"/>
    <col min="15093" max="15102" width="0" style="5" hidden="1" customWidth="1"/>
    <col min="15103" max="15103" width="14.84765625" style="5" bestFit="1" customWidth="1"/>
    <col min="15104" max="15104" width="14.1484375" style="5" customWidth="1"/>
    <col min="15105" max="15105" width="9.6484375" style="5" customWidth="1"/>
    <col min="15106" max="15106" width="14.34765625" style="5" bestFit="1" customWidth="1"/>
    <col min="15107" max="15107" width="12.84765625" style="5" bestFit="1" customWidth="1"/>
    <col min="15108" max="15108" width="11.6484375" style="5" bestFit="1" customWidth="1"/>
    <col min="15109" max="15109" width="21.1484375" style="5" customWidth="1"/>
    <col min="15110" max="15110" width="16.5" style="5" customWidth="1"/>
    <col min="15111" max="15313" width="9.6484375" style="5" customWidth="1"/>
    <col min="15314" max="15335" width="9.1484375" style="5"/>
    <col min="15336" max="15336" width="2.1484375" style="5" customWidth="1"/>
    <col min="15337" max="15337" width="64" style="5" bestFit="1" customWidth="1"/>
    <col min="15338" max="15338" width="4.6484375" style="5" customWidth="1"/>
    <col min="15339" max="15339" width="15.1484375" style="5" bestFit="1" customWidth="1"/>
    <col min="15340" max="15340" width="1.84765625" style="5" customWidth="1"/>
    <col min="15341" max="15341" width="15.1484375" style="5" bestFit="1" customWidth="1"/>
    <col min="15342" max="15342" width="1.84765625" style="5" customWidth="1"/>
    <col min="15343" max="15343" width="15.1484375" style="5" customWidth="1"/>
    <col min="15344" max="15345" width="0" style="5" hidden="1" customWidth="1"/>
    <col min="15346" max="15346" width="5.6484375" style="5" customWidth="1"/>
    <col min="15347" max="15347" width="15.1484375" style="5" bestFit="1" customWidth="1"/>
    <col min="15348" max="15348" width="15.5" style="5" customWidth="1"/>
    <col min="15349" max="15358" width="0" style="5" hidden="1" customWidth="1"/>
    <col min="15359" max="15359" width="14.84765625" style="5" bestFit="1" customWidth="1"/>
    <col min="15360" max="15360" width="14.1484375" style="5" customWidth="1"/>
    <col min="15361" max="15361" width="9.6484375" style="5" customWidth="1"/>
    <col min="15362" max="15362" width="14.34765625" style="5" bestFit="1" customWidth="1"/>
    <col min="15363" max="15363" width="12.84765625" style="5" bestFit="1" customWidth="1"/>
    <col min="15364" max="15364" width="11.6484375" style="5" bestFit="1" customWidth="1"/>
    <col min="15365" max="15365" width="21.1484375" style="5" customWidth="1"/>
    <col min="15366" max="15366" width="16.5" style="5" customWidth="1"/>
    <col min="15367" max="15569" width="9.6484375" style="5" customWidth="1"/>
    <col min="15570" max="15591" width="9.1484375" style="5"/>
    <col min="15592" max="15592" width="2.1484375" style="5" customWidth="1"/>
    <col min="15593" max="15593" width="64" style="5" bestFit="1" customWidth="1"/>
    <col min="15594" max="15594" width="4.6484375" style="5" customWidth="1"/>
    <col min="15595" max="15595" width="15.1484375" style="5" bestFit="1" customWidth="1"/>
    <col min="15596" max="15596" width="1.84765625" style="5" customWidth="1"/>
    <col min="15597" max="15597" width="15.1484375" style="5" bestFit="1" customWidth="1"/>
    <col min="15598" max="15598" width="1.84765625" style="5" customWidth="1"/>
    <col min="15599" max="15599" width="15.1484375" style="5" customWidth="1"/>
    <col min="15600" max="15601" width="0" style="5" hidden="1" customWidth="1"/>
    <col min="15602" max="15602" width="5.6484375" style="5" customWidth="1"/>
    <col min="15603" max="15603" width="15.1484375" style="5" bestFit="1" customWidth="1"/>
    <col min="15604" max="15604" width="15.5" style="5" customWidth="1"/>
    <col min="15605" max="15614" width="0" style="5" hidden="1" customWidth="1"/>
    <col min="15615" max="15615" width="14.84765625" style="5" bestFit="1" customWidth="1"/>
    <col min="15616" max="15616" width="14.1484375" style="5" customWidth="1"/>
    <col min="15617" max="15617" width="9.6484375" style="5" customWidth="1"/>
    <col min="15618" max="15618" width="14.34765625" style="5" bestFit="1" customWidth="1"/>
    <col min="15619" max="15619" width="12.84765625" style="5" bestFit="1" customWidth="1"/>
    <col min="15620" max="15620" width="11.6484375" style="5" bestFit="1" customWidth="1"/>
    <col min="15621" max="15621" width="21.1484375" style="5" customWidth="1"/>
    <col min="15622" max="15622" width="16.5" style="5" customWidth="1"/>
    <col min="15623" max="15825" width="9.6484375" style="5" customWidth="1"/>
    <col min="15826" max="15847" width="9.1484375" style="5"/>
    <col min="15848" max="15848" width="2.1484375" style="5" customWidth="1"/>
    <col min="15849" max="15849" width="64" style="5" bestFit="1" customWidth="1"/>
    <col min="15850" max="15850" width="4.6484375" style="5" customWidth="1"/>
    <col min="15851" max="15851" width="15.1484375" style="5" bestFit="1" customWidth="1"/>
    <col min="15852" max="15852" width="1.84765625" style="5" customWidth="1"/>
    <col min="15853" max="15853" width="15.1484375" style="5" bestFit="1" customWidth="1"/>
    <col min="15854" max="15854" width="1.84765625" style="5" customWidth="1"/>
    <col min="15855" max="15855" width="15.1484375" style="5" customWidth="1"/>
    <col min="15856" max="15857" width="0" style="5" hidden="1" customWidth="1"/>
    <col min="15858" max="15858" width="5.6484375" style="5" customWidth="1"/>
    <col min="15859" max="15859" width="15.1484375" style="5" bestFit="1" customWidth="1"/>
    <col min="15860" max="15860" width="15.5" style="5" customWidth="1"/>
    <col min="15861" max="15870" width="0" style="5" hidden="1" customWidth="1"/>
    <col min="15871" max="15871" width="14.84765625" style="5" bestFit="1" customWidth="1"/>
    <col min="15872" max="15872" width="14.1484375" style="5" customWidth="1"/>
    <col min="15873" max="15873" width="9.6484375" style="5" customWidth="1"/>
    <col min="15874" max="15874" width="14.34765625" style="5" bestFit="1" customWidth="1"/>
    <col min="15875" max="15875" width="12.84765625" style="5" bestFit="1" customWidth="1"/>
    <col min="15876" max="15876" width="11.6484375" style="5" bestFit="1" customWidth="1"/>
    <col min="15877" max="15877" width="21.1484375" style="5" customWidth="1"/>
    <col min="15878" max="15878" width="16.5" style="5" customWidth="1"/>
    <col min="15879" max="16081" width="9.6484375" style="5" customWidth="1"/>
    <col min="16082" max="16103" width="9.1484375" style="5"/>
    <col min="16104" max="16104" width="2.1484375" style="5" customWidth="1"/>
    <col min="16105" max="16105" width="64" style="5" bestFit="1" customWidth="1"/>
    <col min="16106" max="16106" width="4.6484375" style="5" customWidth="1"/>
    <col min="16107" max="16107" width="15.1484375" style="5" bestFit="1" customWidth="1"/>
    <col min="16108" max="16108" width="1.84765625" style="5" customWidth="1"/>
    <col min="16109" max="16109" width="15.1484375" style="5" bestFit="1" customWidth="1"/>
    <col min="16110" max="16110" width="1.84765625" style="5" customWidth="1"/>
    <col min="16111" max="16111" width="15.1484375" style="5" customWidth="1"/>
    <col min="16112" max="16113" width="0" style="5" hidden="1" customWidth="1"/>
    <col min="16114" max="16114" width="5.6484375" style="5" customWidth="1"/>
    <col min="16115" max="16115" width="15.1484375" style="5" bestFit="1" customWidth="1"/>
    <col min="16116" max="16116" width="15.5" style="5" customWidth="1"/>
    <col min="16117" max="16126" width="0" style="5" hidden="1" customWidth="1"/>
    <col min="16127" max="16127" width="14.84765625" style="5" bestFit="1" customWidth="1"/>
    <col min="16128" max="16128" width="14.1484375" style="5" customWidth="1"/>
    <col min="16129" max="16129" width="9.6484375" style="5" customWidth="1"/>
    <col min="16130" max="16130" width="14.34765625" style="5" bestFit="1" customWidth="1"/>
    <col min="16131" max="16131" width="12.84765625" style="5" bestFit="1" customWidth="1"/>
    <col min="16132" max="16132" width="11.6484375" style="5" bestFit="1" customWidth="1"/>
    <col min="16133" max="16133" width="21.1484375" style="5" customWidth="1"/>
    <col min="16134" max="16134" width="16.5" style="5" customWidth="1"/>
    <col min="16135" max="16337" width="9.6484375" style="5" customWidth="1"/>
    <col min="16338" max="16384" width="9.1484375" style="5"/>
  </cols>
  <sheetData>
    <row r="1" spans="1:11" s="2" customFormat="1" ht="39" customHeight="1" x14ac:dyDescent="1">
      <c r="A1" s="110" t="s">
        <v>0</v>
      </c>
      <c r="B1" s="111"/>
      <c r="C1" s="111"/>
      <c r="D1" s="111"/>
      <c r="E1" s="111"/>
      <c r="F1" s="111"/>
      <c r="G1" s="1"/>
      <c r="H1" s="1"/>
      <c r="K1" s="3"/>
    </row>
    <row r="2" spans="1:11" ht="9" customHeight="1" x14ac:dyDescent="0.75">
      <c r="A2" s="4"/>
      <c r="B2" s="4"/>
      <c r="C2" s="4"/>
      <c r="D2" s="4"/>
      <c r="E2" s="4"/>
      <c r="F2" s="4"/>
      <c r="G2" s="4"/>
      <c r="H2" s="4"/>
    </row>
    <row r="3" spans="1:11" ht="15" customHeight="1" x14ac:dyDescent="0.75"/>
    <row r="4" spans="1:11" ht="15" customHeight="1" x14ac:dyDescent="0.75">
      <c r="D4" s="108">
        <v>2022</v>
      </c>
      <c r="F4" s="108">
        <v>2021</v>
      </c>
      <c r="H4" s="108">
        <v>2020</v>
      </c>
    </row>
    <row r="5" spans="1:11" ht="15" customHeight="1" x14ac:dyDescent="0.75">
      <c r="D5" s="108"/>
      <c r="F5" s="108"/>
      <c r="H5" s="108"/>
    </row>
    <row r="6" spans="1:11" ht="15" customHeight="1" x14ac:dyDescent="0.75">
      <c r="A6" s="7"/>
      <c r="D6" s="108"/>
      <c r="E6" s="8"/>
      <c r="F6" s="108"/>
      <c r="G6" s="9"/>
      <c r="H6" s="108"/>
    </row>
    <row r="7" spans="1:11" s="12" customFormat="1" ht="15" customHeight="1" x14ac:dyDescent="0.75">
      <c r="A7" s="46" t="s">
        <v>25</v>
      </c>
      <c r="B7" s="10"/>
      <c r="C7" s="11"/>
      <c r="D7" s="108"/>
      <c r="F7" s="108"/>
      <c r="G7" s="13"/>
      <c r="H7" s="108"/>
      <c r="J7" s="14"/>
    </row>
    <row r="8" spans="1:11" ht="15" customHeight="1" x14ac:dyDescent="0.75">
      <c r="A8" s="15"/>
      <c r="C8" s="16"/>
      <c r="D8" s="17"/>
      <c r="F8" s="19"/>
      <c r="G8" s="18"/>
      <c r="H8" s="19"/>
    </row>
    <row r="9" spans="1:11" ht="15" customHeight="1" x14ac:dyDescent="0.75">
      <c r="A9" s="109" t="s">
        <v>1</v>
      </c>
      <c r="B9" s="109"/>
      <c r="C9" s="21"/>
      <c r="D9" s="22">
        <v>24836</v>
      </c>
      <c r="F9" s="23">
        <v>0</v>
      </c>
      <c r="G9" s="24"/>
      <c r="H9" s="23">
        <v>0</v>
      </c>
    </row>
    <row r="10" spans="1:11" ht="15" customHeight="1" x14ac:dyDescent="0.75">
      <c r="A10" s="109" t="s">
        <v>2</v>
      </c>
      <c r="B10" s="109"/>
      <c r="C10" s="21"/>
      <c r="D10" s="22">
        <v>58193</v>
      </c>
      <c r="F10" s="24">
        <v>36772</v>
      </c>
      <c r="G10" s="24"/>
      <c r="H10" s="24">
        <v>66616</v>
      </c>
    </row>
    <row r="11" spans="1:11" ht="15" customHeight="1" x14ac:dyDescent="0.75">
      <c r="A11" s="109" t="s">
        <v>3</v>
      </c>
      <c r="B11" s="109"/>
      <c r="C11" s="21"/>
      <c r="D11" s="22">
        <v>1988</v>
      </c>
      <c r="F11" s="22">
        <v>2912</v>
      </c>
      <c r="G11" s="24"/>
      <c r="H11" s="22">
        <v>2833</v>
      </c>
    </row>
    <row r="12" spans="1:11" x14ac:dyDescent="0.75">
      <c r="A12" s="109" t="s">
        <v>4</v>
      </c>
      <c r="B12" s="109"/>
      <c r="D12" s="22">
        <v>-64095</v>
      </c>
      <c r="F12" s="23">
        <v>0</v>
      </c>
      <c r="H12" s="23">
        <v>0</v>
      </c>
    </row>
    <row r="13" spans="1:11" x14ac:dyDescent="0.75">
      <c r="A13" s="109" t="s">
        <v>5</v>
      </c>
      <c r="B13" s="109"/>
      <c r="D13" s="22">
        <v>-180622</v>
      </c>
      <c r="F13" s="24">
        <v>-191006</v>
      </c>
      <c r="H13" s="24">
        <v>-148072</v>
      </c>
      <c r="J13" s="25"/>
    </row>
    <row r="14" spans="1:11" ht="15" customHeight="1" x14ac:dyDescent="0.75">
      <c r="A14" s="109" t="s">
        <v>6</v>
      </c>
      <c r="B14" s="109"/>
      <c r="C14" s="21"/>
      <c r="D14" s="22">
        <v>-186742</v>
      </c>
      <c r="F14" s="24">
        <v>-84134</v>
      </c>
      <c r="G14" s="24"/>
      <c r="H14" s="24">
        <v>-58914</v>
      </c>
      <c r="J14" s="25"/>
    </row>
    <row r="15" spans="1:11" ht="5.25" customHeight="1" x14ac:dyDescent="0.75">
      <c r="A15" s="27"/>
      <c r="B15" s="27"/>
      <c r="C15" s="26"/>
      <c r="D15" s="30"/>
      <c r="F15" s="31"/>
      <c r="G15" s="24"/>
      <c r="H15" s="31"/>
    </row>
    <row r="16" spans="1:11" x14ac:dyDescent="0.75">
      <c r="A16" s="32" t="s">
        <v>8</v>
      </c>
      <c r="B16" s="27"/>
      <c r="C16" s="21"/>
      <c r="D16" s="22">
        <f>SUM(D9:D15)</f>
        <v>-346442</v>
      </c>
      <c r="F16" s="22">
        <f>SUM(F9:F15)</f>
        <v>-235456</v>
      </c>
      <c r="G16" s="22"/>
      <c r="H16" s="22">
        <f>SUM(H9:H15)</f>
        <v>-137537</v>
      </c>
    </row>
    <row r="17" spans="1:10" ht="15.75" customHeight="1" x14ac:dyDescent="0.75">
      <c r="A17" s="32"/>
      <c r="B17" s="27"/>
      <c r="C17" s="21"/>
      <c r="D17" s="22"/>
      <c r="F17" s="22"/>
      <c r="G17" s="22"/>
      <c r="H17" s="22"/>
    </row>
    <row r="18" spans="1:10" ht="15" customHeight="1" x14ac:dyDescent="0.75">
      <c r="A18" s="109" t="s">
        <v>9</v>
      </c>
      <c r="B18" s="109"/>
      <c r="D18" s="22">
        <v>-2590</v>
      </c>
      <c r="F18" s="24">
        <v>-2418</v>
      </c>
      <c r="G18" s="24"/>
      <c r="H18" s="24">
        <v>-1505</v>
      </c>
    </row>
    <row r="19" spans="1:10" ht="15" customHeight="1" x14ac:dyDescent="0.75">
      <c r="A19" s="109" t="s">
        <v>10</v>
      </c>
      <c r="B19" s="109"/>
      <c r="D19" s="22">
        <v>2549</v>
      </c>
      <c r="F19" s="24">
        <v>51568</v>
      </c>
      <c r="G19" s="24"/>
      <c r="H19" s="24">
        <v>5608</v>
      </c>
    </row>
    <row r="20" spans="1:10" ht="15" customHeight="1" x14ac:dyDescent="0.75">
      <c r="A20" s="109" t="s">
        <v>11</v>
      </c>
      <c r="B20" s="109"/>
      <c r="C20" s="21"/>
      <c r="D20" s="22">
        <v>-188419</v>
      </c>
      <c r="F20" s="24">
        <v>-117361</v>
      </c>
      <c r="G20" s="24"/>
      <c r="H20" s="24">
        <v>-161551</v>
      </c>
      <c r="J20" s="33"/>
    </row>
    <row r="21" spans="1:10" ht="15" customHeight="1" x14ac:dyDescent="0.75">
      <c r="A21" s="109" t="s">
        <v>12</v>
      </c>
      <c r="B21" s="109"/>
      <c r="C21" s="21"/>
      <c r="D21" s="22">
        <v>10566</v>
      </c>
      <c r="F21" s="24">
        <v>2681</v>
      </c>
      <c r="G21" s="24"/>
      <c r="H21" s="24">
        <v>3215</v>
      </c>
      <c r="J21" s="33"/>
    </row>
    <row r="22" spans="1:10" ht="15" customHeight="1" x14ac:dyDescent="0.75">
      <c r="A22" s="109" t="s">
        <v>13</v>
      </c>
      <c r="B22" s="109"/>
      <c r="C22" s="21"/>
      <c r="D22" s="34">
        <v>-27311</v>
      </c>
      <c r="F22" s="35">
        <v>151788</v>
      </c>
      <c r="G22" s="22"/>
      <c r="H22" s="36">
        <v>0</v>
      </c>
    </row>
    <row r="23" spans="1:10" ht="3" customHeight="1" x14ac:dyDescent="0.75">
      <c r="A23" s="114"/>
      <c r="B23" s="114"/>
      <c r="C23" s="21"/>
      <c r="D23" s="28"/>
      <c r="F23" s="28"/>
      <c r="G23" s="22"/>
      <c r="H23" s="28"/>
      <c r="J23" s="38"/>
    </row>
    <row r="24" spans="1:10" ht="18.75" customHeight="1" x14ac:dyDescent="0.75">
      <c r="A24" s="32" t="s">
        <v>14</v>
      </c>
      <c r="B24" s="32"/>
      <c r="C24" s="5"/>
      <c r="D24" s="22">
        <f>SUM(D18:D22)</f>
        <v>-205205</v>
      </c>
      <c r="F24" s="22">
        <f>SUM(F18:F22)</f>
        <v>86258</v>
      </c>
      <c r="G24" s="22"/>
      <c r="H24" s="22">
        <f>SUM(H18:H22)</f>
        <v>-154233</v>
      </c>
      <c r="J24" s="38"/>
    </row>
    <row r="25" spans="1:10" x14ac:dyDescent="0.75">
      <c r="A25" s="27"/>
      <c r="B25" s="27"/>
      <c r="C25" s="26"/>
      <c r="D25" s="28"/>
      <c r="F25" s="29"/>
      <c r="G25" s="24"/>
      <c r="H25" s="29"/>
    </row>
    <row r="26" spans="1:10" ht="19.399999999999999" customHeight="1" x14ac:dyDescent="0.75">
      <c r="A26" s="32" t="s">
        <v>15</v>
      </c>
      <c r="B26" s="27"/>
      <c r="C26" s="21"/>
      <c r="D26" s="22">
        <f>+D16+D24</f>
        <v>-551647</v>
      </c>
      <c r="F26" s="22">
        <f>+F16+F24</f>
        <v>-149198</v>
      </c>
      <c r="G26" s="22"/>
      <c r="H26" s="22">
        <f>+H16+H24</f>
        <v>-291770</v>
      </c>
    </row>
    <row r="27" spans="1:10" ht="17.25" customHeight="1" x14ac:dyDescent="0.75">
      <c r="A27" s="109" t="s">
        <v>16</v>
      </c>
      <c r="B27" s="109"/>
      <c r="C27" s="21"/>
      <c r="D27" s="34">
        <v>38067</v>
      </c>
      <c r="F27" s="39">
        <v>47694</v>
      </c>
      <c r="G27" s="29"/>
      <c r="H27" s="39">
        <v>121726</v>
      </c>
      <c r="I27" s="40"/>
    </row>
    <row r="28" spans="1:10" ht="6.75" customHeight="1" x14ac:dyDescent="0.75">
      <c r="A28" s="27"/>
      <c r="B28" s="27"/>
      <c r="C28" s="21"/>
      <c r="D28" s="28"/>
      <c r="F28" s="29"/>
      <c r="G28" s="29"/>
      <c r="H28" s="29"/>
      <c r="I28" s="40"/>
    </row>
    <row r="29" spans="1:10" ht="19.399999999999999" customHeight="1" collapsed="1" thickBot="1" x14ac:dyDescent="0.9">
      <c r="A29" s="32" t="s">
        <v>17</v>
      </c>
      <c r="B29" s="41"/>
      <c r="C29" s="21"/>
      <c r="D29" s="42">
        <f>+D26+D27</f>
        <v>-513580</v>
      </c>
      <c r="F29" s="42">
        <f>+F26+F27</f>
        <v>-101504</v>
      </c>
      <c r="G29" s="22"/>
      <c r="H29" s="42">
        <f>+H26+H27</f>
        <v>-170044</v>
      </c>
    </row>
    <row r="30" spans="1:10" ht="15.5" thickTop="1" x14ac:dyDescent="0.75">
      <c r="A30" s="27"/>
      <c r="B30" s="27"/>
      <c r="C30" s="26"/>
      <c r="D30" s="28"/>
      <c r="F30" s="29"/>
      <c r="G30" s="24"/>
      <c r="H30" s="29"/>
    </row>
    <row r="31" spans="1:10" x14ac:dyDescent="0.75">
      <c r="A31" s="32" t="s">
        <v>18</v>
      </c>
      <c r="B31" s="27"/>
      <c r="C31" s="26"/>
      <c r="D31" s="28"/>
      <c r="F31" s="29"/>
      <c r="G31" s="24"/>
      <c r="H31" s="29"/>
    </row>
    <row r="32" spans="1:10" ht="15" customHeight="1" x14ac:dyDescent="0.75">
      <c r="A32" s="44" t="s">
        <v>19</v>
      </c>
      <c r="B32" s="41"/>
      <c r="C32" s="21"/>
      <c r="D32" s="22"/>
      <c r="F32" s="22"/>
      <c r="G32" s="22"/>
      <c r="H32" s="22"/>
    </row>
    <row r="33" spans="1:9" ht="15" customHeight="1" x14ac:dyDescent="0.75">
      <c r="A33" s="109" t="s">
        <v>20</v>
      </c>
      <c r="B33" s="109"/>
      <c r="C33" s="21"/>
      <c r="D33" s="22">
        <v>-6111</v>
      </c>
      <c r="F33" s="22">
        <v>-305</v>
      </c>
      <c r="G33" s="22"/>
      <c r="H33" s="22">
        <v>5954</v>
      </c>
    </row>
    <row r="34" spans="1:9" ht="19.399999999999999" customHeight="1" thickBot="1" x14ac:dyDescent="0.9">
      <c r="A34" s="32" t="s">
        <v>21</v>
      </c>
      <c r="B34" s="27"/>
      <c r="C34" s="21"/>
      <c r="D34" s="43">
        <f>+hagn+D33</f>
        <v>-519691</v>
      </c>
      <c r="F34" s="43">
        <f>+hagn1+F33</f>
        <v>-101809</v>
      </c>
      <c r="G34" s="22"/>
      <c r="H34" s="43">
        <f>+H29+H33</f>
        <v>-164090</v>
      </c>
    </row>
    <row r="35" spans="1:9" ht="4.5" customHeight="1" thickTop="1" x14ac:dyDescent="0.75">
      <c r="A35" s="32"/>
      <c r="B35" s="27"/>
      <c r="C35" s="21"/>
      <c r="D35" s="22"/>
      <c r="F35" s="22"/>
      <c r="G35" s="22"/>
      <c r="H35" s="22"/>
    </row>
    <row r="36" spans="1:9" ht="19.399999999999999" customHeight="1" x14ac:dyDescent="0.75">
      <c r="A36" s="32"/>
      <c r="B36" s="27"/>
      <c r="C36" s="21"/>
      <c r="D36" s="22"/>
      <c r="F36" s="22"/>
      <c r="G36" s="22"/>
      <c r="H36" s="22"/>
    </row>
    <row r="37" spans="1:9" ht="19.399999999999999" customHeight="1" x14ac:dyDescent="0.75">
      <c r="A37" s="32" t="s">
        <v>22</v>
      </c>
      <c r="B37" s="27"/>
      <c r="C37" s="21"/>
      <c r="D37" s="22"/>
      <c r="F37" s="22"/>
      <c r="G37" s="22"/>
      <c r="H37" s="22"/>
    </row>
    <row r="38" spans="1:9" ht="17.25" customHeight="1" x14ac:dyDescent="0.75">
      <c r="A38" s="109" t="s">
        <v>23</v>
      </c>
      <c r="B38" s="109"/>
      <c r="C38" s="21"/>
      <c r="D38" s="45">
        <v>-2.596314205461856</v>
      </c>
      <c r="F38" s="45">
        <v>-0.92</v>
      </c>
      <c r="G38" s="28"/>
      <c r="H38" s="45">
        <v>-1.815762469941824</v>
      </c>
      <c r="I38" s="40"/>
    </row>
    <row r="39" spans="1:9" x14ac:dyDescent="0.75">
      <c r="A39" s="27"/>
      <c r="B39" s="27"/>
      <c r="C39" s="26"/>
      <c r="D39" s="29"/>
      <c r="F39" s="29"/>
      <c r="G39" s="24"/>
      <c r="H39" s="29"/>
    </row>
    <row r="40" spans="1:9" ht="15" customHeight="1" x14ac:dyDescent="0.75">
      <c r="B40" s="112"/>
      <c r="C40" s="112"/>
      <c r="D40" s="112"/>
      <c r="E40" s="112"/>
      <c r="F40" s="112"/>
      <c r="G40" s="22"/>
      <c r="H40" s="22"/>
    </row>
    <row r="41" spans="1:9" ht="4.4000000000000004" customHeight="1" x14ac:dyDescent="0.75">
      <c r="A41" s="27"/>
      <c r="B41" s="27"/>
      <c r="C41" s="26"/>
      <c r="D41" s="29"/>
      <c r="F41" s="29"/>
      <c r="G41" s="24"/>
      <c r="H41" s="29"/>
    </row>
    <row r="42" spans="1:9" ht="19.399999999999999" customHeight="1" x14ac:dyDescent="0.75">
      <c r="A42" s="113"/>
      <c r="B42" s="113"/>
      <c r="C42" s="113"/>
      <c r="D42" s="113"/>
      <c r="E42" s="113"/>
      <c r="F42" s="113"/>
      <c r="G42" s="22"/>
      <c r="H42" s="22"/>
    </row>
    <row r="43" spans="1:9" ht="4.5" customHeight="1" x14ac:dyDescent="0.75">
      <c r="A43" s="32"/>
      <c r="B43" s="27"/>
      <c r="C43" s="21"/>
      <c r="D43" s="22"/>
      <c r="E43" s="22"/>
      <c r="F43" s="22"/>
      <c r="G43" s="22"/>
      <c r="H43" s="22"/>
    </row>
    <row r="44" spans="1:9" ht="46.5" customHeight="1" x14ac:dyDescent="1">
      <c r="A44" s="110" t="s">
        <v>24</v>
      </c>
      <c r="B44" s="111"/>
      <c r="C44" s="111"/>
      <c r="D44" s="111"/>
      <c r="E44" s="111"/>
      <c r="F44" s="111"/>
      <c r="G44" s="22"/>
      <c r="H44" s="22"/>
    </row>
    <row r="45" spans="1:9" ht="9" customHeight="1" x14ac:dyDescent="0.75">
      <c r="A45" s="4"/>
      <c r="B45" s="4"/>
      <c r="C45" s="4"/>
      <c r="D45" s="4"/>
      <c r="E45" s="4"/>
      <c r="F45" s="4"/>
      <c r="G45" s="4"/>
      <c r="H45" s="4"/>
    </row>
    <row r="46" spans="1:9" ht="9" customHeight="1" x14ac:dyDescent="0.75">
      <c r="A46" s="40"/>
      <c r="B46" s="40"/>
      <c r="C46" s="40"/>
      <c r="D46" s="40"/>
      <c r="E46" s="40"/>
      <c r="F46" s="40"/>
      <c r="G46" s="40"/>
      <c r="H46" s="40"/>
    </row>
    <row r="47" spans="1:9" ht="15.75" customHeight="1" x14ac:dyDescent="0.75">
      <c r="A47" s="46" t="s">
        <v>25</v>
      </c>
      <c r="B47" s="47"/>
      <c r="C47" s="11"/>
      <c r="D47" s="48"/>
      <c r="E47" s="11"/>
      <c r="F47" s="116" t="s">
        <v>26</v>
      </c>
      <c r="G47" s="8"/>
      <c r="H47" s="116" t="s">
        <v>27</v>
      </c>
    </row>
    <row r="48" spans="1:9" s="49" customFormat="1" ht="15" customHeight="1" x14ac:dyDescent="0.75">
      <c r="B48" s="50"/>
      <c r="C48" s="51"/>
      <c r="D48" s="52"/>
      <c r="E48" s="53"/>
      <c r="F48" s="116"/>
      <c r="G48" s="53"/>
      <c r="H48" s="116"/>
    </row>
    <row r="49" spans="1:8" ht="15" customHeight="1" x14ac:dyDescent="0.75">
      <c r="A49" s="54" t="s">
        <v>28</v>
      </c>
      <c r="B49" s="55"/>
      <c r="C49" s="56"/>
      <c r="D49" s="57"/>
      <c r="E49" s="57"/>
      <c r="F49" s="57"/>
      <c r="G49" s="57"/>
      <c r="H49" s="58"/>
    </row>
    <row r="50" spans="1:8" ht="15" customHeight="1" x14ac:dyDescent="0.75">
      <c r="A50" s="115" t="s">
        <v>29</v>
      </c>
      <c r="B50" s="115"/>
      <c r="C50" s="115"/>
      <c r="D50" s="59"/>
      <c r="E50" s="22"/>
      <c r="F50" s="22">
        <v>220594</v>
      </c>
      <c r="G50" s="22"/>
      <c r="H50" s="22">
        <v>78530</v>
      </c>
    </row>
    <row r="51" spans="1:8" ht="15" customHeight="1" x14ac:dyDescent="0.75">
      <c r="A51" s="115" t="s">
        <v>30</v>
      </c>
      <c r="B51" s="115"/>
      <c r="C51" s="115"/>
      <c r="D51" s="59"/>
      <c r="E51" s="22"/>
      <c r="F51" s="22">
        <v>47501</v>
      </c>
      <c r="G51" s="22"/>
      <c r="H51" s="22">
        <v>126801</v>
      </c>
    </row>
    <row r="52" spans="1:8" ht="15" customHeight="1" x14ac:dyDescent="0.75">
      <c r="A52" s="115" t="s">
        <v>31</v>
      </c>
      <c r="B52" s="115"/>
      <c r="C52" s="115"/>
      <c r="D52" s="59"/>
      <c r="E52" s="24"/>
      <c r="F52" s="22">
        <v>11643</v>
      </c>
      <c r="G52" s="24"/>
      <c r="H52" s="24">
        <v>12367</v>
      </c>
    </row>
    <row r="53" spans="1:8" ht="15" customHeight="1" x14ac:dyDescent="0.75">
      <c r="A53" s="115" t="s">
        <v>32</v>
      </c>
      <c r="B53" s="115"/>
      <c r="C53" s="115"/>
      <c r="D53" s="59"/>
      <c r="E53" s="24"/>
      <c r="F53" s="22">
        <v>25652</v>
      </c>
      <c r="G53" s="24"/>
      <c r="H53" s="24">
        <v>21509</v>
      </c>
    </row>
    <row r="54" spans="1:8" ht="15" customHeight="1" x14ac:dyDescent="0.75">
      <c r="A54" s="115" t="s">
        <v>33</v>
      </c>
      <c r="B54" s="115"/>
      <c r="C54" s="115"/>
      <c r="D54" s="59"/>
      <c r="E54" s="24"/>
      <c r="F54" s="22">
        <v>3286</v>
      </c>
      <c r="G54" s="22"/>
      <c r="H54" s="22">
        <v>1479</v>
      </c>
    </row>
    <row r="55" spans="1:8" ht="15" customHeight="1" x14ac:dyDescent="0.75">
      <c r="A55" s="115" t="s">
        <v>34</v>
      </c>
      <c r="B55" s="115"/>
      <c r="C55" s="115"/>
      <c r="D55" s="59"/>
      <c r="E55" s="24"/>
      <c r="F55" s="22">
        <v>48568</v>
      </c>
      <c r="G55" s="22"/>
      <c r="H55" s="22">
        <v>55307</v>
      </c>
    </row>
    <row r="56" spans="1:8" ht="15" customHeight="1" x14ac:dyDescent="0.75">
      <c r="A56" s="115" t="s">
        <v>35</v>
      </c>
      <c r="B56" s="115"/>
      <c r="C56" s="115"/>
      <c r="D56" s="59"/>
      <c r="E56" s="24"/>
      <c r="F56" s="22">
        <v>5780</v>
      </c>
      <c r="G56" s="22"/>
      <c r="H56" s="22">
        <v>1663</v>
      </c>
    </row>
    <row r="57" spans="1:8" ht="15" customHeight="1" x14ac:dyDescent="0.75">
      <c r="A57" s="115" t="s">
        <v>36</v>
      </c>
      <c r="B57" s="115"/>
      <c r="C57" s="115"/>
      <c r="D57" s="59"/>
      <c r="E57" s="24"/>
      <c r="F57" s="22">
        <v>25187</v>
      </c>
      <c r="G57" s="22"/>
      <c r="H57" s="22">
        <v>10087</v>
      </c>
    </row>
    <row r="58" spans="1:8" ht="15" customHeight="1" x14ac:dyDescent="0.75">
      <c r="A58" s="115" t="s">
        <v>37</v>
      </c>
      <c r="B58" s="115"/>
      <c r="C58" s="115"/>
      <c r="D58" s="59"/>
      <c r="E58" s="24"/>
      <c r="F58" s="22">
        <v>209496</v>
      </c>
      <c r="G58" s="22"/>
      <c r="H58" s="22">
        <v>170418</v>
      </c>
    </row>
    <row r="59" spans="1:8" ht="4.4000000000000004" customHeight="1" x14ac:dyDescent="0.75">
      <c r="A59" s="27"/>
      <c r="B59" s="27"/>
      <c r="C59" s="26"/>
      <c r="D59" s="28"/>
      <c r="E59" s="24"/>
      <c r="F59" s="30"/>
      <c r="G59" s="22"/>
      <c r="H59" s="30"/>
    </row>
    <row r="60" spans="1:8" ht="15" customHeight="1" x14ac:dyDescent="0.75">
      <c r="A60" s="117" t="s">
        <v>38</v>
      </c>
      <c r="B60" s="117"/>
      <c r="C60" s="61"/>
      <c r="D60" s="22"/>
      <c r="E60" s="24"/>
      <c r="F60" s="62">
        <f>SUM(F50:F59)</f>
        <v>597707</v>
      </c>
      <c r="G60" s="22"/>
      <c r="H60" s="62">
        <f>SUM(H50:H59)</f>
        <v>478161</v>
      </c>
    </row>
    <row r="61" spans="1:8" ht="15" customHeight="1" x14ac:dyDescent="0.75">
      <c r="A61" s="55"/>
      <c r="B61" s="55"/>
      <c r="C61" s="56"/>
      <c r="D61" s="63"/>
      <c r="E61" s="64"/>
      <c r="F61" s="63"/>
      <c r="G61" s="63"/>
      <c r="H61" s="63"/>
    </row>
    <row r="62" spans="1:8" ht="15" customHeight="1" x14ac:dyDescent="0.75">
      <c r="A62" s="54" t="s">
        <v>39</v>
      </c>
      <c r="B62" s="65"/>
      <c r="C62" s="61"/>
      <c r="D62" s="66"/>
      <c r="E62" s="67"/>
      <c r="F62" s="66"/>
      <c r="G62" s="66"/>
      <c r="H62" s="66"/>
    </row>
    <row r="63" spans="1:8" ht="15" customHeight="1" x14ac:dyDescent="0.75">
      <c r="A63" s="115" t="s">
        <v>40</v>
      </c>
      <c r="B63" s="115"/>
      <c r="C63" s="115"/>
      <c r="D63" s="59"/>
      <c r="E63" s="24"/>
      <c r="F63" s="22">
        <v>71470</v>
      </c>
      <c r="G63" s="22"/>
      <c r="H63" s="22">
        <v>39058</v>
      </c>
    </row>
    <row r="64" spans="1:8" ht="15" customHeight="1" x14ac:dyDescent="0.75">
      <c r="A64" s="115" t="s">
        <v>41</v>
      </c>
      <c r="B64" s="115"/>
      <c r="C64" s="115"/>
      <c r="D64" s="59"/>
      <c r="E64" s="24"/>
      <c r="F64" s="22">
        <v>32972</v>
      </c>
      <c r="G64" s="22"/>
      <c r="H64" s="22">
        <v>29396</v>
      </c>
    </row>
    <row r="65" spans="1:8" ht="15" customHeight="1" x14ac:dyDescent="0.75">
      <c r="A65" s="115" t="s">
        <v>33</v>
      </c>
      <c r="B65" s="115"/>
      <c r="C65" s="115"/>
      <c r="D65" s="59"/>
      <c r="E65" s="24"/>
      <c r="F65" s="22">
        <v>25370</v>
      </c>
      <c r="G65" s="22"/>
      <c r="H65" s="22">
        <v>17959</v>
      </c>
    </row>
    <row r="66" spans="1:8" ht="15" customHeight="1" x14ac:dyDescent="0.75">
      <c r="A66" s="115" t="s">
        <v>42</v>
      </c>
      <c r="B66" s="115"/>
      <c r="C66" s="115"/>
      <c r="D66" s="59"/>
      <c r="E66" s="24"/>
      <c r="F66" s="22">
        <v>32949</v>
      </c>
      <c r="G66" s="22"/>
      <c r="H66" s="22">
        <v>14736</v>
      </c>
    </row>
    <row r="67" spans="1:8" ht="15" customHeight="1" collapsed="1" x14ac:dyDescent="0.75">
      <c r="A67" s="115" t="s">
        <v>43</v>
      </c>
      <c r="B67" s="115"/>
      <c r="C67" s="115"/>
      <c r="D67" s="59"/>
      <c r="E67" s="24"/>
      <c r="F67" s="22">
        <v>1548</v>
      </c>
      <c r="G67" s="22"/>
      <c r="H67" s="22">
        <v>1111</v>
      </c>
    </row>
    <row r="68" spans="1:8" ht="15" customHeight="1" x14ac:dyDescent="0.75">
      <c r="A68" s="115" t="s">
        <v>44</v>
      </c>
      <c r="B68" s="115"/>
      <c r="C68" s="115"/>
      <c r="D68" s="59"/>
      <c r="E68" s="24"/>
      <c r="F68" s="22">
        <v>66427</v>
      </c>
      <c r="G68" s="24"/>
      <c r="H68" s="22">
        <v>17556</v>
      </c>
    </row>
    <row r="69" spans="1:8" ht="4.4000000000000004" customHeight="1" x14ac:dyDescent="0.75">
      <c r="A69" s="27"/>
      <c r="B69" s="27"/>
      <c r="C69" s="26"/>
      <c r="D69" s="59"/>
      <c r="E69" s="24"/>
      <c r="F69" s="31"/>
      <c r="G69" s="24"/>
      <c r="H69" s="31"/>
    </row>
    <row r="70" spans="1:8" ht="15" customHeight="1" x14ac:dyDescent="0.75">
      <c r="A70" s="117" t="s">
        <v>45</v>
      </c>
      <c r="B70" s="117"/>
      <c r="C70" s="68"/>
      <c r="D70" s="22"/>
      <c r="E70" s="24"/>
      <c r="F70" s="39">
        <f>SUM(F63:F69)</f>
        <v>230736</v>
      </c>
      <c r="G70" s="24"/>
      <c r="H70" s="39">
        <f>SUM(H63:H69)</f>
        <v>119816</v>
      </c>
    </row>
    <row r="71" spans="1:8" ht="11.45" customHeight="1" x14ac:dyDescent="0.75">
      <c r="A71" s="69"/>
      <c r="B71" s="70"/>
      <c r="C71" s="68"/>
      <c r="D71" s="22"/>
      <c r="E71" s="22"/>
      <c r="F71" s="22"/>
      <c r="G71" s="22"/>
      <c r="H71" s="22"/>
    </row>
    <row r="72" spans="1:8" ht="15" customHeight="1" thickBot="1" x14ac:dyDescent="0.9">
      <c r="A72" s="117" t="s">
        <v>46</v>
      </c>
      <c r="B72" s="117"/>
      <c r="C72" s="61"/>
      <c r="D72" s="22"/>
      <c r="E72" s="22"/>
      <c r="F72" s="42">
        <f>F70+F60</f>
        <v>828443</v>
      </c>
      <c r="G72" s="22"/>
      <c r="H72" s="42">
        <f>H70+H60</f>
        <v>597977</v>
      </c>
    </row>
    <row r="73" spans="1:8" ht="15" customHeight="1" thickTop="1" x14ac:dyDescent="0.75">
      <c r="A73" s="60"/>
      <c r="B73" s="60"/>
      <c r="C73" s="61"/>
      <c r="D73" s="22"/>
      <c r="E73" s="22"/>
      <c r="F73" s="22"/>
      <c r="G73" s="22"/>
      <c r="H73" s="22"/>
    </row>
    <row r="74" spans="1:8" ht="15" customHeight="1" x14ac:dyDescent="0.75">
      <c r="A74" s="60"/>
      <c r="B74" s="60"/>
      <c r="C74" s="61"/>
      <c r="D74" s="22"/>
      <c r="E74" s="22"/>
      <c r="F74" s="22"/>
      <c r="G74" s="22"/>
      <c r="H74" s="22"/>
    </row>
    <row r="75" spans="1:8" ht="15" customHeight="1" x14ac:dyDescent="0.75">
      <c r="A75" s="113"/>
      <c r="B75" s="113"/>
      <c r="C75" s="113"/>
      <c r="D75" s="113"/>
      <c r="E75" s="113"/>
      <c r="F75" s="113"/>
      <c r="G75" s="22"/>
      <c r="H75" s="22"/>
    </row>
    <row r="76" spans="1:8" ht="15" customHeight="1" x14ac:dyDescent="0.75">
      <c r="A76" s="60"/>
      <c r="B76" s="60"/>
      <c r="C76" s="61"/>
      <c r="D76" s="22"/>
      <c r="E76" s="22"/>
      <c r="F76" s="22"/>
      <c r="G76" s="22"/>
      <c r="H76" s="22"/>
    </row>
    <row r="77" spans="1:8" ht="15" customHeight="1" x14ac:dyDescent="0.75">
      <c r="A77" s="60"/>
      <c r="B77" s="60"/>
      <c r="C77" s="61"/>
      <c r="D77" s="22"/>
      <c r="E77" s="22"/>
      <c r="F77" s="22"/>
      <c r="G77" s="22"/>
      <c r="H77" s="22"/>
    </row>
    <row r="78" spans="1:8" ht="15" customHeight="1" x14ac:dyDescent="0.75">
      <c r="A78" s="60"/>
      <c r="B78" s="60"/>
      <c r="C78" s="61"/>
      <c r="D78" s="22"/>
      <c r="E78" s="22"/>
      <c r="F78" s="22"/>
      <c r="G78" s="22"/>
      <c r="H78" s="22"/>
    </row>
    <row r="79" spans="1:8" ht="15" customHeight="1" x14ac:dyDescent="0.75">
      <c r="A79" s="60"/>
      <c r="B79" s="60"/>
      <c r="C79" s="61"/>
      <c r="D79" s="22"/>
      <c r="E79" s="22"/>
      <c r="F79" s="22"/>
      <c r="G79" s="22"/>
      <c r="H79" s="22"/>
    </row>
    <row r="80" spans="1:8" ht="15" customHeight="1" x14ac:dyDescent="0.75">
      <c r="A80" s="60"/>
      <c r="B80" s="60"/>
      <c r="C80" s="61"/>
      <c r="D80" s="22"/>
      <c r="E80" s="22"/>
      <c r="F80" s="22"/>
      <c r="G80" s="22"/>
      <c r="H80" s="22"/>
    </row>
    <row r="81" spans="1:8" ht="15" customHeight="1" x14ac:dyDescent="0.75">
      <c r="A81" s="60"/>
      <c r="B81" s="60"/>
      <c r="C81" s="61"/>
      <c r="D81" s="22"/>
      <c r="E81" s="22"/>
      <c r="F81" s="22"/>
      <c r="G81" s="22"/>
      <c r="H81" s="22"/>
    </row>
    <row r="82" spans="1:8" ht="15" customHeight="1" x14ac:dyDescent="0.75">
      <c r="A82" s="60"/>
      <c r="B82" s="60"/>
      <c r="C82" s="61"/>
      <c r="D82" s="22"/>
      <c r="E82" s="22"/>
      <c r="F82" s="22"/>
      <c r="G82" s="22"/>
      <c r="H82" s="22"/>
    </row>
    <row r="83" spans="1:8" ht="15" customHeight="1" x14ac:dyDescent="0.75">
      <c r="A83" s="60"/>
      <c r="B83" s="60"/>
      <c r="C83" s="61"/>
      <c r="D83" s="22"/>
      <c r="E83" s="22"/>
      <c r="F83" s="22"/>
      <c r="G83" s="22"/>
      <c r="H83" s="22"/>
    </row>
    <row r="84" spans="1:8" ht="15" customHeight="1" x14ac:dyDescent="0.75">
      <c r="A84" s="60"/>
      <c r="B84" s="60"/>
      <c r="C84" s="61"/>
      <c r="D84" s="22"/>
      <c r="E84" s="22"/>
      <c r="F84" s="22"/>
      <c r="G84" s="22"/>
      <c r="H84" s="22"/>
    </row>
    <row r="85" spans="1:8" ht="15" customHeight="1" x14ac:dyDescent="0.75">
      <c r="A85" s="60"/>
      <c r="B85" s="60"/>
      <c r="C85" s="61"/>
      <c r="D85" s="22"/>
      <c r="E85" s="22"/>
      <c r="F85" s="22"/>
      <c r="G85" s="22"/>
      <c r="H85" s="22"/>
    </row>
    <row r="86" spans="1:8" ht="15" customHeight="1" x14ac:dyDescent="0.75">
      <c r="A86" s="60"/>
      <c r="B86" s="60"/>
      <c r="C86" s="61"/>
      <c r="D86" s="22"/>
      <c r="E86" s="22"/>
      <c r="F86" s="22"/>
      <c r="G86" s="22"/>
      <c r="H86" s="22"/>
    </row>
    <row r="87" spans="1:8" ht="15" customHeight="1" x14ac:dyDescent="0.75">
      <c r="A87" s="60"/>
      <c r="B87" s="60"/>
      <c r="C87" s="61"/>
      <c r="D87" s="22"/>
      <c r="E87" s="22"/>
      <c r="F87" s="22"/>
      <c r="G87" s="22"/>
      <c r="H87" s="22"/>
    </row>
    <row r="88" spans="1:8" ht="15" customHeight="1" x14ac:dyDescent="0.75">
      <c r="A88" s="60"/>
      <c r="B88" s="60"/>
      <c r="C88" s="61"/>
      <c r="D88" s="22"/>
      <c r="E88" s="22"/>
      <c r="F88" s="22"/>
      <c r="G88" s="22"/>
      <c r="H88" s="22"/>
    </row>
    <row r="89" spans="1:8" ht="15" customHeight="1" x14ac:dyDescent="0.75">
      <c r="A89" s="60"/>
      <c r="B89" s="60"/>
      <c r="C89" s="61"/>
      <c r="D89" s="22"/>
      <c r="E89" s="22"/>
      <c r="F89" s="22"/>
      <c r="G89" s="22"/>
      <c r="H89" s="22"/>
    </row>
    <row r="90" spans="1:8" ht="15" customHeight="1" x14ac:dyDescent="0.75">
      <c r="A90" s="60"/>
      <c r="B90" s="60"/>
      <c r="C90" s="61"/>
      <c r="D90" s="22"/>
      <c r="E90" s="22"/>
      <c r="F90" s="22"/>
      <c r="G90" s="22"/>
      <c r="H90" s="22"/>
    </row>
    <row r="91" spans="1:8" ht="15" customHeight="1" x14ac:dyDescent="0.75">
      <c r="A91" s="60"/>
      <c r="G91" s="22"/>
      <c r="H91" s="22"/>
    </row>
    <row r="92" spans="1:8" ht="15" customHeight="1" x14ac:dyDescent="0.75">
      <c r="A92" s="60"/>
      <c r="B92" s="60"/>
      <c r="C92" s="61"/>
      <c r="D92" s="22"/>
      <c r="E92" s="22"/>
      <c r="F92" s="22"/>
      <c r="G92" s="22"/>
      <c r="H92" s="22"/>
    </row>
    <row r="93" spans="1:8" ht="46.5" customHeight="1" x14ac:dyDescent="1">
      <c r="A93" s="110" t="s">
        <v>24</v>
      </c>
      <c r="B93" s="111"/>
      <c r="C93" s="111"/>
      <c r="D93" s="111"/>
      <c r="E93" s="111"/>
      <c r="F93" s="111"/>
      <c r="G93" s="22"/>
      <c r="H93" s="22"/>
    </row>
    <row r="94" spans="1:8" ht="9" customHeight="1" x14ac:dyDescent="0.75">
      <c r="A94" s="4"/>
      <c r="B94" s="4"/>
      <c r="C94" s="4"/>
      <c r="D94" s="4"/>
      <c r="E94" s="4"/>
      <c r="F94" s="4"/>
      <c r="G94" s="4"/>
      <c r="H94" s="4"/>
    </row>
    <row r="95" spans="1:8" collapsed="1" x14ac:dyDescent="0.75">
      <c r="A95" s="69"/>
      <c r="B95" s="73" t="s">
        <v>48</v>
      </c>
      <c r="C95" s="56"/>
      <c r="D95" s="69"/>
      <c r="E95" s="69"/>
      <c r="F95" s="72"/>
      <c r="G95" s="69"/>
      <c r="H95" s="72"/>
    </row>
    <row r="96" spans="1:8" s="49" customFormat="1" ht="15" customHeight="1" x14ac:dyDescent="0.7">
      <c r="A96" s="46" t="s">
        <v>25</v>
      </c>
      <c r="B96" s="74"/>
      <c r="C96" s="11"/>
      <c r="D96" s="75"/>
      <c r="E96" s="8"/>
      <c r="F96" s="116" t="s">
        <v>26</v>
      </c>
      <c r="G96" s="8"/>
      <c r="H96" s="116" t="s">
        <v>27</v>
      </c>
    </row>
    <row r="97" spans="1:10" ht="15" customHeight="1" x14ac:dyDescent="0.75">
      <c r="B97" s="40"/>
      <c r="C97" s="51"/>
      <c r="D97" s="52"/>
      <c r="E97" s="53"/>
      <c r="F97" s="116"/>
      <c r="G97" s="53"/>
      <c r="H97" s="116"/>
    </row>
    <row r="98" spans="1:10" ht="15" customHeight="1" x14ac:dyDescent="0.75">
      <c r="A98" s="76" t="s">
        <v>49</v>
      </c>
      <c r="B98" s="65"/>
      <c r="C98" s="21" t="s">
        <v>121</v>
      </c>
      <c r="D98" s="66"/>
      <c r="E98" s="66"/>
      <c r="F98" s="66"/>
      <c r="G98" s="66"/>
      <c r="H98" s="66"/>
    </row>
    <row r="99" spans="1:10" ht="15" customHeight="1" x14ac:dyDescent="0.75">
      <c r="A99" s="114" t="s">
        <v>50</v>
      </c>
      <c r="B99" s="114"/>
      <c r="C99" s="114"/>
      <c r="D99" s="24"/>
      <c r="E99" s="24"/>
      <c r="F99" s="24">
        <v>2126</v>
      </c>
      <c r="G99" s="24"/>
      <c r="H99" s="24">
        <v>135</v>
      </c>
    </row>
    <row r="100" spans="1:10" ht="15" customHeight="1" x14ac:dyDescent="0.75">
      <c r="A100" s="114" t="s">
        <v>51</v>
      </c>
      <c r="B100" s="114"/>
      <c r="C100" s="114"/>
      <c r="D100" s="24"/>
      <c r="E100" s="24"/>
      <c r="F100" s="24">
        <v>1058432</v>
      </c>
      <c r="G100" s="24"/>
      <c r="H100" s="24">
        <v>1000118</v>
      </c>
    </row>
    <row r="101" spans="1:10" ht="15" customHeight="1" x14ac:dyDescent="0.75">
      <c r="A101" s="114" t="s">
        <v>52</v>
      </c>
      <c r="B101" s="114"/>
      <c r="C101" s="114"/>
      <c r="D101" s="77"/>
      <c r="E101" s="24"/>
      <c r="F101" s="24">
        <v>30582</v>
      </c>
      <c r="G101" s="24"/>
      <c r="H101" s="23">
        <v>0</v>
      </c>
    </row>
    <row r="102" spans="1:10" ht="15" customHeight="1" x14ac:dyDescent="0.75">
      <c r="A102" s="114" t="s">
        <v>53</v>
      </c>
      <c r="B102" s="114"/>
      <c r="C102" s="114"/>
      <c r="D102" s="24"/>
      <c r="E102" s="24"/>
      <c r="F102" s="24">
        <v>-1442</v>
      </c>
      <c r="G102" s="24"/>
      <c r="H102" s="24">
        <v>4669</v>
      </c>
    </row>
    <row r="103" spans="1:10" ht="15" customHeight="1" x14ac:dyDescent="0.75">
      <c r="A103" s="114" t="s">
        <v>54</v>
      </c>
      <c r="B103" s="114"/>
      <c r="C103" s="114"/>
      <c r="D103" s="24"/>
      <c r="E103" s="24"/>
      <c r="F103" s="24">
        <v>-1654114</v>
      </c>
      <c r="G103" s="24"/>
      <c r="H103" s="24">
        <v>-1140534</v>
      </c>
      <c r="J103" s="78"/>
    </row>
    <row r="104" spans="1:10" ht="3.75" customHeight="1" x14ac:dyDescent="0.75">
      <c r="A104" s="37"/>
      <c r="B104" s="37"/>
      <c r="C104" s="26"/>
      <c r="D104" s="29"/>
      <c r="E104" s="24"/>
      <c r="F104" s="31"/>
      <c r="G104" s="24"/>
      <c r="H104" s="31"/>
      <c r="J104" s="37"/>
    </row>
    <row r="105" spans="1:10" ht="19.399999999999999" customHeight="1" x14ac:dyDescent="0.75">
      <c r="A105" s="54" t="s">
        <v>55</v>
      </c>
      <c r="B105" s="54"/>
      <c r="C105" s="68"/>
      <c r="D105" s="22"/>
      <c r="E105" s="22"/>
      <c r="F105" s="62">
        <f>SUM(F99:F104)</f>
        <v>-564416</v>
      </c>
      <c r="G105" s="22"/>
      <c r="H105" s="62">
        <f>SUM(H99:H104)</f>
        <v>-135612</v>
      </c>
    </row>
    <row r="106" spans="1:10" ht="11.45" customHeight="1" x14ac:dyDescent="0.75">
      <c r="A106" s="79"/>
      <c r="B106" s="27"/>
      <c r="C106" s="68"/>
      <c r="D106" s="22"/>
      <c r="E106" s="22"/>
      <c r="F106" s="22"/>
      <c r="G106" s="22"/>
      <c r="H106" s="22"/>
    </row>
    <row r="107" spans="1:10" ht="15" customHeight="1" x14ac:dyDescent="0.75">
      <c r="A107" s="76" t="s">
        <v>56</v>
      </c>
      <c r="B107" s="65"/>
      <c r="C107" s="80"/>
      <c r="D107" s="66"/>
      <c r="E107" s="66"/>
      <c r="F107" s="66"/>
      <c r="G107" s="66"/>
      <c r="H107" s="66"/>
    </row>
    <row r="108" spans="1:10" ht="15" customHeight="1" x14ac:dyDescent="0.75">
      <c r="A108" s="114" t="s">
        <v>57</v>
      </c>
      <c r="B108" s="114"/>
      <c r="C108" s="114"/>
      <c r="D108" s="24"/>
      <c r="E108" s="24"/>
      <c r="F108" s="22">
        <v>744654</v>
      </c>
      <c r="G108" s="24"/>
      <c r="H108" s="24">
        <v>398140</v>
      </c>
    </row>
    <row r="109" spans="1:10" ht="15" customHeight="1" x14ac:dyDescent="0.75">
      <c r="A109" s="114" t="s">
        <v>58</v>
      </c>
      <c r="B109" s="114"/>
      <c r="C109" s="114"/>
      <c r="D109" s="24"/>
      <c r="E109" s="24"/>
      <c r="F109" s="22">
        <v>380232</v>
      </c>
      <c r="G109" s="24"/>
      <c r="H109" s="23">
        <v>0</v>
      </c>
    </row>
    <row r="110" spans="1:10" ht="15" customHeight="1" x14ac:dyDescent="0.75">
      <c r="A110" s="114" t="s">
        <v>59</v>
      </c>
      <c r="B110" s="114"/>
      <c r="C110" s="114"/>
      <c r="D110" s="24"/>
      <c r="E110" s="24"/>
      <c r="F110" s="22">
        <v>7440</v>
      </c>
      <c r="G110" s="24"/>
      <c r="H110" s="24">
        <v>7440</v>
      </c>
      <c r="J110" s="24"/>
    </row>
    <row r="111" spans="1:10" ht="15" customHeight="1" x14ac:dyDescent="0.75">
      <c r="A111" s="114" t="s">
        <v>60</v>
      </c>
      <c r="B111" s="114"/>
      <c r="C111" s="114"/>
      <c r="D111" s="22"/>
      <c r="E111" s="24"/>
      <c r="F111" s="22">
        <v>35369</v>
      </c>
      <c r="G111" s="24"/>
      <c r="H111" s="24">
        <v>114845</v>
      </c>
    </row>
    <row r="112" spans="1:10" ht="15" customHeight="1" x14ac:dyDescent="0.75">
      <c r="A112" s="114" t="s">
        <v>61</v>
      </c>
      <c r="B112" s="114"/>
      <c r="C112" s="114"/>
      <c r="D112" s="22"/>
      <c r="E112" s="24"/>
      <c r="F112" s="22">
        <v>544</v>
      </c>
      <c r="G112" s="24"/>
      <c r="H112" s="24">
        <v>56334</v>
      </c>
    </row>
    <row r="113" spans="1:8" ht="15" customHeight="1" x14ac:dyDescent="0.75">
      <c r="A113" s="114" t="s">
        <v>62</v>
      </c>
      <c r="B113" s="114"/>
      <c r="C113" s="114"/>
      <c r="D113" s="22"/>
      <c r="E113" s="24"/>
      <c r="F113" s="22">
        <v>57017</v>
      </c>
      <c r="G113" s="24"/>
      <c r="H113" s="24">
        <v>44844</v>
      </c>
    </row>
    <row r="114" spans="1:8" ht="15" customHeight="1" x14ac:dyDescent="0.75">
      <c r="A114" s="114" t="s">
        <v>63</v>
      </c>
      <c r="B114" s="114"/>
      <c r="C114" s="114"/>
      <c r="D114" s="22"/>
      <c r="E114" s="24"/>
      <c r="F114" s="22">
        <v>309</v>
      </c>
      <c r="G114" s="24"/>
      <c r="H114" s="24">
        <v>150</v>
      </c>
    </row>
    <row r="115" spans="1:8" ht="4.4000000000000004" customHeight="1" x14ac:dyDescent="0.75">
      <c r="A115" s="27"/>
      <c r="B115" s="27"/>
      <c r="C115" s="21"/>
      <c r="D115" s="29"/>
      <c r="E115" s="24"/>
      <c r="F115" s="30"/>
      <c r="G115" s="24"/>
      <c r="H115" s="31"/>
    </row>
    <row r="116" spans="1:8" ht="15" customHeight="1" x14ac:dyDescent="0.75">
      <c r="A116" s="76" t="s">
        <v>64</v>
      </c>
      <c r="B116" s="70"/>
      <c r="C116" s="56"/>
      <c r="D116" s="22"/>
      <c r="E116" s="22"/>
      <c r="F116" s="62">
        <f>SUM(F108:F114)</f>
        <v>1225565</v>
      </c>
      <c r="G116" s="22"/>
      <c r="H116" s="62">
        <f>SUM(H108:H114)</f>
        <v>621753</v>
      </c>
    </row>
    <row r="117" spans="1:8" ht="15" customHeight="1" x14ac:dyDescent="0.75">
      <c r="A117" s="76"/>
      <c r="B117" s="70"/>
      <c r="C117" s="56"/>
      <c r="D117" s="22"/>
      <c r="E117" s="22"/>
      <c r="F117" s="22"/>
      <c r="G117" s="22"/>
      <c r="H117" s="22"/>
    </row>
    <row r="118" spans="1:8" ht="15" customHeight="1" x14ac:dyDescent="0.75">
      <c r="A118" s="54" t="s">
        <v>65</v>
      </c>
      <c r="B118" s="40"/>
      <c r="C118" s="61"/>
      <c r="D118" s="82"/>
      <c r="E118" s="82"/>
      <c r="F118" s="82"/>
      <c r="G118" s="82"/>
      <c r="H118" s="82"/>
    </row>
    <row r="119" spans="1:8" ht="15" customHeight="1" x14ac:dyDescent="0.75">
      <c r="A119" s="114" t="s">
        <v>66</v>
      </c>
      <c r="B119" s="114"/>
      <c r="C119" s="114"/>
      <c r="D119" s="22"/>
      <c r="E119" s="24"/>
      <c r="F119" s="22">
        <v>49188</v>
      </c>
      <c r="G119" s="24"/>
      <c r="H119" s="24">
        <v>28587</v>
      </c>
    </row>
    <row r="120" spans="1:8" ht="15" customHeight="1" x14ac:dyDescent="0.75">
      <c r="A120" s="114" t="s">
        <v>60</v>
      </c>
      <c r="B120" s="114"/>
      <c r="C120" s="114"/>
      <c r="D120" s="22"/>
      <c r="E120" s="24"/>
      <c r="F120" s="22">
        <v>5163</v>
      </c>
      <c r="G120" s="24"/>
      <c r="H120" s="24">
        <v>7295</v>
      </c>
    </row>
    <row r="121" spans="1:8" ht="15" customHeight="1" x14ac:dyDescent="0.75">
      <c r="A121" s="114" t="s">
        <v>67</v>
      </c>
      <c r="B121" s="114"/>
      <c r="C121" s="114"/>
      <c r="D121" s="24"/>
      <c r="E121" s="24"/>
      <c r="F121" s="22">
        <v>19916</v>
      </c>
      <c r="G121" s="24"/>
      <c r="H121" s="24">
        <v>2771</v>
      </c>
    </row>
    <row r="122" spans="1:8" ht="15" customHeight="1" x14ac:dyDescent="0.75">
      <c r="A122" s="114" t="s">
        <v>68</v>
      </c>
      <c r="B122" s="114"/>
      <c r="C122" s="114"/>
      <c r="D122" s="24"/>
      <c r="E122" s="24"/>
      <c r="F122" s="22">
        <v>1131</v>
      </c>
      <c r="G122" s="24"/>
      <c r="H122" s="24">
        <v>638</v>
      </c>
    </row>
    <row r="123" spans="1:8" ht="15" customHeight="1" x14ac:dyDescent="0.75">
      <c r="A123" s="114" t="s">
        <v>62</v>
      </c>
      <c r="B123" s="114"/>
      <c r="C123" s="114"/>
      <c r="D123" s="22"/>
      <c r="E123" s="24"/>
      <c r="F123" s="22">
        <v>36915</v>
      </c>
      <c r="G123" s="24"/>
      <c r="H123" s="24">
        <v>29692</v>
      </c>
    </row>
    <row r="124" spans="1:8" ht="15" customHeight="1" x14ac:dyDescent="0.75">
      <c r="A124" s="114" t="s">
        <v>69</v>
      </c>
      <c r="B124" s="114"/>
      <c r="C124" s="114"/>
      <c r="D124" s="22"/>
      <c r="E124" s="22"/>
      <c r="F124" s="22">
        <v>934</v>
      </c>
      <c r="G124" s="22"/>
      <c r="H124" s="24">
        <v>841</v>
      </c>
    </row>
    <row r="125" spans="1:8" ht="15" customHeight="1" x14ac:dyDescent="0.75">
      <c r="A125" s="114" t="s">
        <v>70</v>
      </c>
      <c r="B125" s="114"/>
      <c r="C125" s="114"/>
      <c r="D125" s="22"/>
      <c r="E125" s="24"/>
      <c r="F125" s="22">
        <v>54047</v>
      </c>
      <c r="G125" s="24"/>
      <c r="H125" s="24">
        <v>42012</v>
      </c>
    </row>
    <row r="126" spans="1:8" ht="4.4000000000000004" customHeight="1" x14ac:dyDescent="0.75">
      <c r="A126" s="27"/>
      <c r="B126" s="27"/>
      <c r="C126" s="26"/>
      <c r="D126" s="29"/>
      <c r="E126" s="24"/>
      <c r="F126" s="31"/>
      <c r="G126" s="24"/>
      <c r="H126" s="31"/>
    </row>
    <row r="127" spans="1:8" ht="15" customHeight="1" x14ac:dyDescent="0.75">
      <c r="A127" s="76" t="s">
        <v>71</v>
      </c>
      <c r="B127" s="70"/>
      <c r="C127" s="56"/>
      <c r="D127" s="22"/>
      <c r="E127" s="22"/>
      <c r="F127" s="62">
        <f>SUM(F119:F125)</f>
        <v>167294</v>
      </c>
      <c r="G127" s="22"/>
      <c r="H127" s="62">
        <f>SUM(H119:H126)</f>
        <v>111836</v>
      </c>
    </row>
    <row r="128" spans="1:8" ht="19.399999999999999" customHeight="1" x14ac:dyDescent="0.75">
      <c r="A128" s="74" t="s">
        <v>72</v>
      </c>
      <c r="B128" s="74"/>
      <c r="C128" s="56"/>
      <c r="D128" s="22"/>
      <c r="E128" s="22"/>
      <c r="F128" s="34">
        <f>F116+F127</f>
        <v>1392859</v>
      </c>
      <c r="G128" s="22"/>
      <c r="H128" s="34">
        <f>H116+H127</f>
        <v>733589</v>
      </c>
    </row>
    <row r="129" spans="1:9" ht="4.4000000000000004" customHeight="1" x14ac:dyDescent="0.75">
      <c r="A129" s="83"/>
      <c r="B129" s="83"/>
      <c r="C129" s="56"/>
      <c r="D129" s="22"/>
      <c r="E129" s="22"/>
      <c r="F129" s="22"/>
      <c r="G129" s="22"/>
      <c r="H129" s="22"/>
    </row>
    <row r="130" spans="1:9" ht="19.399999999999999" customHeight="1" thickBot="1" x14ac:dyDescent="0.9">
      <c r="A130" s="74" t="s">
        <v>73</v>
      </c>
      <c r="B130" s="74"/>
      <c r="C130" s="61"/>
      <c r="D130" s="22"/>
      <c r="E130" s="22"/>
      <c r="F130" s="42">
        <f>F128+F105</f>
        <v>828443</v>
      </c>
      <c r="G130" s="22"/>
      <c r="H130" s="42">
        <f>H128+H105</f>
        <v>597977</v>
      </c>
    </row>
    <row r="131" spans="1:9" ht="15" customHeight="1" thickTop="1" x14ac:dyDescent="0.75">
      <c r="A131" s="79"/>
      <c r="B131" s="40"/>
      <c r="C131" s="61"/>
      <c r="D131" s="84"/>
      <c r="E131" s="84"/>
      <c r="F131" s="84"/>
      <c r="G131" s="84"/>
      <c r="H131" s="84"/>
    </row>
    <row r="132" spans="1:9" ht="15" customHeight="1" x14ac:dyDescent="0.75">
      <c r="A132" s="113"/>
      <c r="B132" s="113"/>
      <c r="C132" s="113"/>
      <c r="D132" s="113"/>
      <c r="E132" s="113"/>
      <c r="F132" s="113"/>
      <c r="G132" s="84"/>
      <c r="H132" s="84"/>
    </row>
    <row r="133" spans="1:9" ht="15" customHeight="1" x14ac:dyDescent="0.75">
      <c r="A133" s="79"/>
      <c r="G133" s="84"/>
      <c r="H133" s="84"/>
    </row>
    <row r="134" spans="1:9" ht="15" customHeight="1" x14ac:dyDescent="0.75">
      <c r="A134" s="79"/>
      <c r="B134" s="40"/>
      <c r="C134" s="61"/>
      <c r="D134" s="84"/>
      <c r="E134" s="84"/>
      <c r="F134" s="84"/>
      <c r="G134" s="84"/>
      <c r="H134" s="84"/>
    </row>
    <row r="135" spans="1:9" ht="15" customHeight="1" x14ac:dyDescent="0.75">
      <c r="A135" s="79"/>
      <c r="B135" s="40"/>
      <c r="C135" s="61"/>
      <c r="D135" s="84"/>
      <c r="E135" s="84"/>
      <c r="F135" s="84"/>
      <c r="G135" s="84"/>
      <c r="H135" s="84"/>
    </row>
    <row r="136" spans="1:9" ht="15" customHeight="1" x14ac:dyDescent="0.75">
      <c r="A136" s="79"/>
      <c r="B136" s="40"/>
      <c r="C136" s="61"/>
      <c r="D136" s="84"/>
      <c r="E136" s="84"/>
      <c r="F136" s="84"/>
      <c r="G136" s="84"/>
      <c r="H136" s="84"/>
    </row>
    <row r="137" spans="1:9" ht="15" customHeight="1" x14ac:dyDescent="0.75">
      <c r="A137" s="79"/>
      <c r="B137" s="40"/>
      <c r="C137" s="61"/>
      <c r="D137" s="84"/>
      <c r="E137" s="84"/>
      <c r="F137" s="84"/>
      <c r="G137" s="84"/>
      <c r="H137" s="84"/>
    </row>
    <row r="138" spans="1:9" ht="15" customHeight="1" x14ac:dyDescent="0.75">
      <c r="A138" s="79"/>
      <c r="B138" s="40"/>
      <c r="C138" s="61"/>
      <c r="D138" s="84"/>
      <c r="E138" s="84"/>
      <c r="F138" s="84"/>
      <c r="G138" s="84"/>
      <c r="H138" s="84"/>
    </row>
    <row r="139" spans="1:9" ht="15" customHeight="1" x14ac:dyDescent="0.75">
      <c r="A139" s="79"/>
      <c r="G139" s="84"/>
      <c r="H139" s="84"/>
    </row>
    <row r="140" spans="1:9" ht="15" customHeight="1" x14ac:dyDescent="0.75">
      <c r="A140" s="79"/>
      <c r="G140" s="84"/>
      <c r="H140" s="84"/>
    </row>
    <row r="141" spans="1:9" ht="15" customHeight="1" x14ac:dyDescent="0.75">
      <c r="A141" s="79"/>
      <c r="B141" s="40"/>
      <c r="C141" s="61"/>
      <c r="D141" s="84"/>
      <c r="E141" s="84"/>
      <c r="F141" s="84"/>
      <c r="G141" s="84"/>
      <c r="H141" s="84"/>
    </row>
    <row r="142" spans="1:9" ht="15" customHeight="1" x14ac:dyDescent="0.75">
      <c r="A142" s="79"/>
      <c r="B142" s="112"/>
      <c r="C142" s="112"/>
      <c r="D142" s="112"/>
      <c r="E142" s="112"/>
      <c r="F142" s="112"/>
      <c r="G142" s="84"/>
      <c r="H142" s="84"/>
    </row>
    <row r="143" spans="1:9" ht="15" hidden="1" customHeight="1" x14ac:dyDescent="0.75">
      <c r="A143" s="113" t="s">
        <v>47</v>
      </c>
      <c r="B143" s="113"/>
      <c r="C143" s="113"/>
      <c r="D143" s="113"/>
      <c r="E143" s="113"/>
      <c r="F143" s="113"/>
      <c r="G143" s="84"/>
      <c r="H143" s="84"/>
    </row>
    <row r="144" spans="1:9" s="87" customFormat="1" ht="39.75" customHeight="1" x14ac:dyDescent="1">
      <c r="A144" s="110" t="s">
        <v>74</v>
      </c>
      <c r="B144" s="111"/>
      <c r="C144" s="111"/>
      <c r="D144" s="111"/>
      <c r="E144" s="111"/>
      <c r="F144" s="111"/>
      <c r="G144" s="85"/>
      <c r="H144" s="85"/>
      <c r="I144" s="86"/>
    </row>
    <row r="145" spans="1:8" ht="9" customHeight="1" x14ac:dyDescent="0.75">
      <c r="A145" s="88"/>
      <c r="B145" s="89"/>
      <c r="C145" s="89"/>
      <c r="D145" s="89"/>
      <c r="E145" s="89"/>
      <c r="F145" s="89"/>
      <c r="G145" s="89"/>
      <c r="H145" s="89"/>
    </row>
    <row r="146" spans="1:8" ht="15" hidden="1" customHeight="1" x14ac:dyDescent="0.75">
      <c r="A146" s="40"/>
      <c r="B146" s="90"/>
      <c r="C146" s="56"/>
      <c r="D146" s="69"/>
      <c r="E146" s="69"/>
      <c r="F146" s="69"/>
      <c r="G146" s="69"/>
      <c r="H146" s="69"/>
    </row>
    <row r="147" spans="1:8" ht="15" customHeight="1" x14ac:dyDescent="0.75">
      <c r="A147" s="40"/>
      <c r="B147" s="90"/>
      <c r="C147" s="56"/>
      <c r="D147" s="69"/>
      <c r="E147" s="69"/>
      <c r="F147" s="69"/>
      <c r="G147" s="69"/>
      <c r="H147" s="69"/>
    </row>
    <row r="148" spans="1:8" ht="15" customHeight="1" x14ac:dyDescent="0.75">
      <c r="A148" s="40"/>
      <c r="B148" s="90"/>
      <c r="C148" s="56"/>
      <c r="D148" s="108">
        <v>2022</v>
      </c>
      <c r="E148" s="69"/>
      <c r="F148" s="108">
        <v>2021</v>
      </c>
      <c r="G148" s="69"/>
      <c r="H148" s="108">
        <v>2020</v>
      </c>
    </row>
    <row r="149" spans="1:8" ht="15" customHeight="1" x14ac:dyDescent="0.75">
      <c r="A149" s="46" t="s">
        <v>25</v>
      </c>
      <c r="B149" s="90"/>
      <c r="C149" s="91"/>
      <c r="D149" s="108"/>
      <c r="E149" s="8"/>
      <c r="F149" s="108"/>
      <c r="H149" s="108"/>
    </row>
    <row r="150" spans="1:8" s="12" customFormat="1" ht="15" customHeight="1" x14ac:dyDescent="0.75">
      <c r="A150" s="92"/>
      <c r="B150" s="93"/>
      <c r="C150" s="11"/>
      <c r="D150" s="108"/>
      <c r="F150" s="108"/>
      <c r="G150" s="94"/>
      <c r="H150" s="108"/>
    </row>
    <row r="151" spans="1:8" ht="15" customHeight="1" x14ac:dyDescent="0.75">
      <c r="A151" s="95" t="s">
        <v>75</v>
      </c>
      <c r="B151" s="90"/>
      <c r="C151" s="96"/>
      <c r="D151" s="57"/>
      <c r="F151" s="58"/>
      <c r="G151" s="57"/>
      <c r="H151" s="58"/>
    </row>
    <row r="152" spans="1:8" ht="15" customHeight="1" x14ac:dyDescent="0.75">
      <c r="A152" s="109" t="s">
        <v>17</v>
      </c>
      <c r="B152" s="109"/>
      <c r="C152" s="56"/>
      <c r="D152" s="22">
        <f>+hagn</f>
        <v>-513580</v>
      </c>
      <c r="F152" s="22">
        <f>+hagn1</f>
        <v>-101504</v>
      </c>
      <c r="G152" s="22"/>
      <c r="H152" s="22">
        <f>+H29</f>
        <v>-170044</v>
      </c>
    </row>
    <row r="153" spans="1:8" ht="15" customHeight="1" x14ac:dyDescent="0.75">
      <c r="A153" s="95" t="s">
        <v>76</v>
      </c>
      <c r="B153" s="20"/>
      <c r="C153" s="56"/>
      <c r="D153" s="22"/>
      <c r="F153" s="22"/>
      <c r="G153" s="22"/>
      <c r="H153" s="22"/>
    </row>
    <row r="154" spans="1:8" ht="15" customHeight="1" x14ac:dyDescent="0.75">
      <c r="A154" s="109" t="s">
        <v>77</v>
      </c>
      <c r="B154" s="109"/>
      <c r="C154" s="56"/>
      <c r="D154" s="81">
        <v>-4803</v>
      </c>
      <c r="F154" s="23">
        <v>0</v>
      </c>
      <c r="G154" s="22"/>
      <c r="H154" s="23">
        <v>0</v>
      </c>
    </row>
    <row r="155" spans="1:8" ht="15" customHeight="1" x14ac:dyDescent="0.75">
      <c r="A155" s="109" t="s">
        <v>78</v>
      </c>
      <c r="B155" s="109"/>
      <c r="C155" s="97"/>
      <c r="D155" s="81">
        <v>83411</v>
      </c>
      <c r="F155" s="23">
        <v>0</v>
      </c>
      <c r="G155" s="22"/>
      <c r="H155" s="23">
        <v>0</v>
      </c>
    </row>
    <row r="156" spans="1:8" ht="15" customHeight="1" x14ac:dyDescent="0.75">
      <c r="A156" s="109" t="s">
        <v>79</v>
      </c>
      <c r="B156" s="109"/>
      <c r="C156" s="56"/>
      <c r="D156" s="22">
        <v>5492</v>
      </c>
      <c r="F156" s="22">
        <v>17955</v>
      </c>
      <c r="G156" s="22"/>
      <c r="H156" s="22">
        <v>18053</v>
      </c>
    </row>
    <row r="157" spans="1:8" ht="15" customHeight="1" x14ac:dyDescent="0.75">
      <c r="A157" s="109" t="s">
        <v>7</v>
      </c>
      <c r="B157" s="109"/>
      <c r="C157" s="56"/>
      <c r="D157" s="22">
        <v>20409</v>
      </c>
      <c r="F157" s="22">
        <v>18196</v>
      </c>
      <c r="G157" s="22"/>
      <c r="H157" s="22">
        <v>16419</v>
      </c>
    </row>
    <row r="158" spans="1:8" ht="15" customHeight="1" x14ac:dyDescent="0.75">
      <c r="A158" s="109" t="s">
        <v>80</v>
      </c>
      <c r="B158" s="109"/>
      <c r="C158" s="56"/>
      <c r="D158" s="23">
        <v>0</v>
      </c>
      <c r="F158" s="81">
        <v>2092</v>
      </c>
      <c r="G158" s="22"/>
      <c r="H158" s="81">
        <v>2142</v>
      </c>
    </row>
    <row r="159" spans="1:8" ht="15" customHeight="1" x14ac:dyDescent="0.75">
      <c r="A159" s="109" t="s">
        <v>81</v>
      </c>
      <c r="B159" s="109"/>
      <c r="C159" s="56"/>
      <c r="D159" s="22">
        <v>2755</v>
      </c>
      <c r="F159" s="81">
        <v>3993</v>
      </c>
      <c r="G159" s="22"/>
      <c r="H159" s="23">
        <v>0</v>
      </c>
    </row>
    <row r="160" spans="1:8" ht="15" customHeight="1" x14ac:dyDescent="0.75">
      <c r="A160" s="109" t="s">
        <v>9</v>
      </c>
      <c r="B160" s="109"/>
      <c r="C160" s="56"/>
      <c r="D160" s="22">
        <f>-D18</f>
        <v>2590</v>
      </c>
      <c r="F160" s="22">
        <f>-F18</f>
        <v>2418</v>
      </c>
      <c r="G160" s="22"/>
      <c r="H160" s="22">
        <f>-H18</f>
        <v>1505</v>
      </c>
    </row>
    <row r="161" spans="1:8" ht="15" customHeight="1" x14ac:dyDescent="0.75">
      <c r="A161" s="109" t="s">
        <v>10</v>
      </c>
      <c r="B161" s="109"/>
      <c r="C161" s="56"/>
      <c r="D161" s="22">
        <f>-D19</f>
        <v>-2549</v>
      </c>
      <c r="F161" s="22">
        <f>-F19</f>
        <v>-51568</v>
      </c>
      <c r="G161" s="22"/>
      <c r="H161" s="22">
        <f>-H19</f>
        <v>-5608</v>
      </c>
    </row>
    <row r="162" spans="1:8" ht="15" customHeight="1" x14ac:dyDescent="0.75">
      <c r="A162" s="109" t="s">
        <v>11</v>
      </c>
      <c r="B162" s="109"/>
      <c r="C162" s="56"/>
      <c r="D162" s="22">
        <f>-D20</f>
        <v>188419</v>
      </c>
      <c r="F162" s="22">
        <f>-F20</f>
        <v>117361</v>
      </c>
      <c r="G162" s="22"/>
      <c r="H162" s="22">
        <f>-H20</f>
        <v>161551</v>
      </c>
    </row>
    <row r="163" spans="1:8" ht="15" customHeight="1" x14ac:dyDescent="0.75">
      <c r="A163" s="109" t="s">
        <v>82</v>
      </c>
      <c r="B163" s="109"/>
      <c r="C163" s="56"/>
      <c r="D163" s="22">
        <f>-D22</f>
        <v>27311</v>
      </c>
      <c r="F163" s="22">
        <f>-F22</f>
        <v>-151788</v>
      </c>
      <c r="G163" s="22"/>
      <c r="H163" s="23">
        <v>0</v>
      </c>
    </row>
    <row r="164" spans="1:8" ht="15" customHeight="1" x14ac:dyDescent="0.75">
      <c r="A164" s="109" t="s">
        <v>83</v>
      </c>
      <c r="B164" s="109"/>
      <c r="C164" s="56"/>
      <c r="D164" s="81">
        <v>10317</v>
      </c>
      <c r="F164" s="23">
        <v>0</v>
      </c>
      <c r="G164" s="22"/>
      <c r="H164" s="23">
        <v>0</v>
      </c>
    </row>
    <row r="165" spans="1:8" ht="15" customHeight="1" x14ac:dyDescent="0.75">
      <c r="A165" s="109" t="s">
        <v>12</v>
      </c>
      <c r="B165" s="109"/>
      <c r="C165" s="56"/>
      <c r="D165" s="22">
        <f>-D21</f>
        <v>-10566</v>
      </c>
      <c r="F165" s="22">
        <f>-F21</f>
        <v>-2681</v>
      </c>
      <c r="G165" s="22"/>
      <c r="H165" s="22">
        <f>-H21</f>
        <v>-3215</v>
      </c>
    </row>
    <row r="166" spans="1:8" ht="15" customHeight="1" x14ac:dyDescent="0.75">
      <c r="A166" s="109" t="s">
        <v>84</v>
      </c>
      <c r="B166" s="109"/>
      <c r="C166" s="56"/>
      <c r="D166" s="22">
        <f>-D27</f>
        <v>-38067</v>
      </c>
      <c r="F166" s="22">
        <f>-F27</f>
        <v>-47694</v>
      </c>
      <c r="G166" s="22"/>
      <c r="H166" s="22">
        <f>-H27</f>
        <v>-121726</v>
      </c>
    </row>
    <row r="167" spans="1:8" ht="15" customHeight="1" x14ac:dyDescent="0.75">
      <c r="A167" s="95" t="s">
        <v>85</v>
      </c>
      <c r="C167" s="56"/>
      <c r="D167" s="98">
        <f>SUM(D152:D166)</f>
        <v>-228861</v>
      </c>
      <c r="F167" s="98">
        <f>SUM(F152:F166)</f>
        <v>-193220</v>
      </c>
      <c r="G167" s="22"/>
      <c r="H167" s="98">
        <f>SUM(H152:H166)</f>
        <v>-100923</v>
      </c>
    </row>
    <row r="168" spans="1:8" ht="15" customHeight="1" x14ac:dyDescent="0.75">
      <c r="A168" s="109" t="s">
        <v>86</v>
      </c>
      <c r="B168" s="109"/>
      <c r="C168" s="56"/>
      <c r="D168" s="22">
        <v>-32412</v>
      </c>
      <c r="F168" s="22">
        <v>-29412</v>
      </c>
      <c r="G168" s="22"/>
      <c r="H168" s="22">
        <v>-3255</v>
      </c>
    </row>
    <row r="169" spans="1:8" ht="15" customHeight="1" x14ac:dyDescent="0.75">
      <c r="A169" s="109" t="s">
        <v>87</v>
      </c>
      <c r="B169" s="109"/>
      <c r="C169" s="56"/>
      <c r="D169" s="22">
        <v>-3576</v>
      </c>
      <c r="F169" s="22">
        <v>-28813</v>
      </c>
      <c r="G169" s="22"/>
      <c r="H169" s="22">
        <v>21771</v>
      </c>
    </row>
    <row r="170" spans="1:8" ht="15" customHeight="1" x14ac:dyDescent="0.75">
      <c r="A170" s="109" t="s">
        <v>88</v>
      </c>
      <c r="B170" s="109"/>
      <c r="C170" s="56"/>
      <c r="D170" s="22">
        <v>56</v>
      </c>
      <c r="F170" s="22">
        <v>-453</v>
      </c>
      <c r="G170" s="22"/>
      <c r="H170" s="81">
        <v>1674</v>
      </c>
    </row>
    <row r="171" spans="1:8" ht="15" customHeight="1" x14ac:dyDescent="0.75">
      <c r="A171" s="109" t="s">
        <v>89</v>
      </c>
      <c r="B171" s="109"/>
      <c r="C171" s="56"/>
      <c r="D171" s="22">
        <v>-9218</v>
      </c>
      <c r="F171" s="22">
        <v>15286</v>
      </c>
      <c r="G171" s="22"/>
      <c r="H171" s="22">
        <v>-11667</v>
      </c>
    </row>
    <row r="172" spans="1:8" ht="15" customHeight="1" x14ac:dyDescent="0.75">
      <c r="A172" s="109" t="s">
        <v>90</v>
      </c>
      <c r="B172" s="109"/>
      <c r="C172" s="56"/>
      <c r="D172" s="22">
        <v>-17194</v>
      </c>
      <c r="F172" s="22">
        <v>-4363</v>
      </c>
      <c r="G172" s="22"/>
      <c r="H172" s="22">
        <v>-7383</v>
      </c>
    </row>
    <row r="173" spans="1:8" ht="15" customHeight="1" x14ac:dyDescent="0.75">
      <c r="A173" s="109" t="s">
        <v>91</v>
      </c>
      <c r="B173" s="109"/>
      <c r="C173" s="56"/>
      <c r="D173" s="22">
        <v>16442</v>
      </c>
      <c r="F173" s="22">
        <v>14318</v>
      </c>
      <c r="G173" s="22"/>
      <c r="H173" s="22">
        <v>227</v>
      </c>
    </row>
    <row r="174" spans="1:8" ht="15" customHeight="1" x14ac:dyDescent="0.75">
      <c r="A174" s="109" t="s">
        <v>92</v>
      </c>
      <c r="B174" s="109"/>
      <c r="C174" s="56"/>
      <c r="D174" s="81">
        <v>19396</v>
      </c>
      <c r="F174" s="22">
        <v>21470</v>
      </c>
      <c r="G174" s="22"/>
      <c r="H174" s="22">
        <v>24019</v>
      </c>
    </row>
    <row r="175" spans="1:8" ht="15" customHeight="1" x14ac:dyDescent="0.75">
      <c r="A175" s="109" t="s">
        <v>93</v>
      </c>
      <c r="B175" s="109"/>
      <c r="C175" s="56"/>
      <c r="D175" s="22">
        <v>-21384</v>
      </c>
      <c r="F175" s="22">
        <v>5160</v>
      </c>
      <c r="G175" s="22"/>
      <c r="H175" s="22">
        <v>7134</v>
      </c>
    </row>
    <row r="176" spans="1:8" ht="4.4000000000000004" customHeight="1" x14ac:dyDescent="0.75">
      <c r="A176" s="37"/>
      <c r="B176" s="37"/>
      <c r="C176" s="26"/>
      <c r="D176" s="30"/>
      <c r="F176" s="30"/>
      <c r="G176" s="24"/>
      <c r="H176" s="31"/>
    </row>
    <row r="177" spans="1:11" ht="15" customHeight="1" x14ac:dyDescent="0.75">
      <c r="A177" s="95" t="s">
        <v>94</v>
      </c>
      <c r="C177" s="56"/>
      <c r="D177" s="98">
        <f>SUM(D167:D175)</f>
        <v>-276751</v>
      </c>
      <c r="F177" s="98">
        <f>SUM(F167:F175)</f>
        <v>-200027</v>
      </c>
      <c r="G177" s="22"/>
      <c r="H177" s="98">
        <f>SUM(H167:H175)</f>
        <v>-68403</v>
      </c>
    </row>
    <row r="178" spans="1:11" ht="15" customHeight="1" x14ac:dyDescent="0.75">
      <c r="A178" s="109" t="s">
        <v>95</v>
      </c>
      <c r="B178" s="109"/>
      <c r="C178" s="56"/>
      <c r="D178" s="22">
        <v>568</v>
      </c>
      <c r="F178" s="22">
        <v>16</v>
      </c>
      <c r="G178" s="22"/>
      <c r="H178" s="22">
        <v>212</v>
      </c>
    </row>
    <row r="179" spans="1:11" ht="15" customHeight="1" x14ac:dyDescent="0.75">
      <c r="A179" s="109" t="s">
        <v>96</v>
      </c>
      <c r="B179" s="109"/>
      <c r="C179" s="56"/>
      <c r="D179" s="22">
        <v>-35372</v>
      </c>
      <c r="F179" s="22">
        <v>-28004</v>
      </c>
      <c r="G179" s="22"/>
      <c r="H179" s="22">
        <v>-5664</v>
      </c>
    </row>
    <row r="180" spans="1:11" ht="15" customHeight="1" x14ac:dyDescent="0.75">
      <c r="A180" s="109" t="s">
        <v>97</v>
      </c>
      <c r="B180" s="109"/>
      <c r="C180" s="56"/>
      <c r="D180" s="22">
        <v>-834</v>
      </c>
      <c r="F180" s="81">
        <v>-155</v>
      </c>
      <c r="G180" s="22"/>
      <c r="H180" s="22">
        <v>-440</v>
      </c>
    </row>
    <row r="181" spans="1:11" ht="4.4000000000000004" customHeight="1" x14ac:dyDescent="0.75">
      <c r="A181" s="27"/>
      <c r="B181" s="27"/>
      <c r="C181" s="26"/>
      <c r="D181" s="30"/>
      <c r="F181" s="30"/>
      <c r="G181" s="24"/>
      <c r="H181" s="31"/>
    </row>
    <row r="182" spans="1:11" ht="19.399999999999999" customHeight="1" x14ac:dyDescent="0.75">
      <c r="A182" s="99" t="s">
        <v>98</v>
      </c>
      <c r="C182" s="56"/>
      <c r="D182" s="62">
        <f>SUM(D177:D181)</f>
        <v>-312389</v>
      </c>
      <c r="F182" s="62">
        <f>SUM(F177:F181)</f>
        <v>-228170</v>
      </c>
      <c r="G182" s="22"/>
      <c r="H182" s="62">
        <f>SUM(H177:H181)</f>
        <v>-74295</v>
      </c>
    </row>
    <row r="183" spans="1:11" ht="15" customHeight="1" x14ac:dyDescent="0.75">
      <c r="A183" s="40"/>
      <c r="B183" s="90"/>
      <c r="C183" s="56"/>
      <c r="D183" s="71"/>
      <c r="F183" s="71"/>
      <c r="G183" s="71"/>
      <c r="H183" s="71"/>
    </row>
    <row r="184" spans="1:11" ht="15" customHeight="1" x14ac:dyDescent="0.75">
      <c r="A184" s="95" t="s">
        <v>99</v>
      </c>
      <c r="B184" s="100"/>
      <c r="C184" s="56"/>
      <c r="D184" s="71"/>
      <c r="F184" s="71"/>
      <c r="G184" s="71"/>
      <c r="H184" s="71"/>
    </row>
    <row r="185" spans="1:11" ht="15" customHeight="1" x14ac:dyDescent="0.75">
      <c r="A185" s="109" t="s">
        <v>100</v>
      </c>
      <c r="B185" s="109"/>
      <c r="C185" s="21"/>
      <c r="D185" s="22">
        <v>-37880</v>
      </c>
      <c r="F185" s="22">
        <v>-20462</v>
      </c>
      <c r="G185" s="22"/>
      <c r="H185" s="22">
        <v>-7485</v>
      </c>
    </row>
    <row r="186" spans="1:11" ht="15" customHeight="1" x14ac:dyDescent="0.75">
      <c r="A186" s="109" t="s">
        <v>101</v>
      </c>
      <c r="B186" s="109"/>
      <c r="C186" s="21"/>
      <c r="D186" s="81">
        <v>379</v>
      </c>
      <c r="F186" s="23">
        <v>0</v>
      </c>
      <c r="G186" s="22"/>
      <c r="H186" s="22">
        <v>79</v>
      </c>
      <c r="K186" s="37"/>
    </row>
    <row r="187" spans="1:11" ht="15" customHeight="1" x14ac:dyDescent="0.75">
      <c r="A187" s="109" t="s">
        <v>102</v>
      </c>
      <c r="B187" s="109"/>
      <c r="C187" s="21"/>
      <c r="D187" s="22">
        <v>-11122</v>
      </c>
      <c r="F187" s="22">
        <v>-20171</v>
      </c>
      <c r="G187" s="22"/>
      <c r="H187" s="22">
        <v>-4497</v>
      </c>
    </row>
    <row r="188" spans="1:11" ht="15" customHeight="1" x14ac:dyDescent="0.75">
      <c r="A188" s="109" t="s">
        <v>103</v>
      </c>
      <c r="B188" s="109"/>
      <c r="C188" s="21"/>
      <c r="D188" s="81">
        <v>-14914</v>
      </c>
      <c r="F188" s="23">
        <v>0</v>
      </c>
      <c r="G188" s="22"/>
      <c r="H188" s="22">
        <v>-5000</v>
      </c>
      <c r="K188" s="37"/>
    </row>
    <row r="189" spans="1:11" ht="4.4000000000000004" customHeight="1" x14ac:dyDescent="0.75">
      <c r="A189" s="114"/>
      <c r="B189" s="114"/>
      <c r="C189" s="26"/>
      <c r="D189" s="30"/>
      <c r="F189" s="30"/>
      <c r="G189" s="24"/>
      <c r="H189" s="31"/>
      <c r="K189" s="37"/>
    </row>
    <row r="190" spans="1:11" ht="19.399999999999999" customHeight="1" x14ac:dyDescent="0.75">
      <c r="A190" s="99" t="s">
        <v>104</v>
      </c>
      <c r="B190" s="99"/>
      <c r="C190" s="56"/>
      <c r="D190" s="62">
        <f>SUM(D185:D189)</f>
        <v>-63537</v>
      </c>
      <c r="F190" s="62">
        <f>SUM(F185:F189)</f>
        <v>-40633</v>
      </c>
      <c r="G190" s="22"/>
      <c r="H190" s="62">
        <f>SUM(H185:H189)</f>
        <v>-16903</v>
      </c>
    </row>
    <row r="191" spans="1:11" ht="15" customHeight="1" x14ac:dyDescent="0.75">
      <c r="A191" s="40"/>
      <c r="B191" s="101"/>
      <c r="C191" s="56"/>
      <c r="D191" s="71"/>
      <c r="F191" s="71"/>
      <c r="G191" s="71"/>
      <c r="H191" s="71"/>
    </row>
    <row r="192" spans="1:11" ht="15" customHeight="1" x14ac:dyDescent="0.75">
      <c r="A192" s="95" t="s">
        <v>105</v>
      </c>
      <c r="B192" s="100"/>
      <c r="C192" s="56"/>
      <c r="D192" s="71"/>
      <c r="F192" s="71"/>
      <c r="G192" s="71"/>
      <c r="H192" s="71"/>
    </row>
    <row r="193" spans="1:11" ht="15" customHeight="1" x14ac:dyDescent="0.75">
      <c r="A193" s="109" t="s">
        <v>106</v>
      </c>
      <c r="B193" s="109"/>
      <c r="C193" s="21"/>
      <c r="D193" s="22">
        <v>-34714</v>
      </c>
      <c r="F193" s="22">
        <v>-37496</v>
      </c>
      <c r="G193" s="22"/>
      <c r="H193" s="22">
        <v>-2896</v>
      </c>
      <c r="J193" s="102"/>
      <c r="K193" s="102"/>
    </row>
    <row r="194" spans="1:11" ht="15" customHeight="1" x14ac:dyDescent="0.75">
      <c r="A194" s="109" t="s">
        <v>107</v>
      </c>
      <c r="B194" s="109"/>
      <c r="C194" s="21"/>
      <c r="D194" s="22">
        <v>-11147</v>
      </c>
      <c r="F194" s="22">
        <v>-7350</v>
      </c>
      <c r="G194" s="22"/>
      <c r="H194" s="22">
        <v>-6087</v>
      </c>
      <c r="J194" s="102"/>
    </row>
    <row r="195" spans="1:11" ht="15" customHeight="1" x14ac:dyDescent="0.75">
      <c r="A195" s="109" t="s">
        <v>108</v>
      </c>
      <c r="B195" s="109"/>
      <c r="C195" s="21"/>
      <c r="D195" s="81">
        <v>193678</v>
      </c>
      <c r="F195" s="22">
        <v>113821</v>
      </c>
      <c r="G195" s="22"/>
      <c r="H195" s="22">
        <v>30000</v>
      </c>
      <c r="J195" s="102"/>
      <c r="K195" s="103"/>
    </row>
    <row r="196" spans="1:11" ht="15" customHeight="1" x14ac:dyDescent="0.75">
      <c r="A196" s="109" t="s">
        <v>109</v>
      </c>
      <c r="B196" s="109"/>
      <c r="C196" s="21"/>
      <c r="D196" s="23">
        <v>0</v>
      </c>
      <c r="F196" s="81">
        <v>185856</v>
      </c>
      <c r="G196" s="22"/>
      <c r="H196" s="22">
        <v>34385</v>
      </c>
      <c r="J196" s="103"/>
      <c r="K196" s="103"/>
    </row>
    <row r="197" spans="1:11" ht="15" customHeight="1" x14ac:dyDescent="0.75">
      <c r="A197" s="109" t="s">
        <v>110</v>
      </c>
      <c r="B197" s="109"/>
      <c r="C197" s="21"/>
      <c r="D197" s="81">
        <v>-12102</v>
      </c>
      <c r="F197" s="23">
        <v>0</v>
      </c>
      <c r="G197" s="22"/>
      <c r="H197" s="23">
        <v>0</v>
      </c>
      <c r="J197" s="103"/>
      <c r="K197" s="103"/>
    </row>
    <row r="198" spans="1:11" ht="15" customHeight="1" x14ac:dyDescent="0.75">
      <c r="A198" s="109" t="s">
        <v>111</v>
      </c>
      <c r="B198" s="109"/>
      <c r="C198" s="97"/>
      <c r="D198" s="22">
        <v>174930</v>
      </c>
      <c r="F198" s="23">
        <v>0</v>
      </c>
      <c r="G198" s="22"/>
      <c r="H198" s="23">
        <v>0</v>
      </c>
      <c r="K198" s="37"/>
    </row>
    <row r="199" spans="1:11" ht="15" customHeight="1" x14ac:dyDescent="0.75">
      <c r="A199" s="109" t="s">
        <v>112</v>
      </c>
      <c r="B199" s="109"/>
      <c r="C199" s="97"/>
      <c r="D199" s="22">
        <v>-5562</v>
      </c>
      <c r="F199" s="23">
        <v>0</v>
      </c>
      <c r="G199" s="22"/>
      <c r="H199" s="23">
        <v>0</v>
      </c>
      <c r="J199" s="37"/>
    </row>
    <row r="200" spans="1:11" ht="15" customHeight="1" collapsed="1" x14ac:dyDescent="0.75">
      <c r="A200" s="109" t="s">
        <v>113</v>
      </c>
      <c r="B200" s="109"/>
      <c r="C200" s="97"/>
      <c r="D200" s="22">
        <v>9827</v>
      </c>
      <c r="F200" s="23">
        <v>0</v>
      </c>
      <c r="G200" s="22"/>
      <c r="H200" s="23">
        <v>0</v>
      </c>
      <c r="J200" s="37"/>
    </row>
    <row r="201" spans="1:11" ht="15" customHeight="1" x14ac:dyDescent="0.75">
      <c r="A201" s="109" t="s">
        <v>114</v>
      </c>
      <c r="B201" s="114"/>
      <c r="C201" s="97"/>
      <c r="D201" s="22">
        <v>160000</v>
      </c>
      <c r="F201" s="23">
        <v>0</v>
      </c>
      <c r="G201" s="22"/>
      <c r="H201" s="23">
        <v>0</v>
      </c>
      <c r="J201" s="37"/>
    </row>
    <row r="202" spans="1:11" ht="15" customHeight="1" x14ac:dyDescent="0.75">
      <c r="A202" s="109" t="s">
        <v>115</v>
      </c>
      <c r="B202" s="114"/>
      <c r="C202" s="97"/>
      <c r="D202" s="22">
        <v>-50000</v>
      </c>
      <c r="F202" s="23">
        <v>0</v>
      </c>
      <c r="G202" s="22"/>
      <c r="H202" s="23">
        <v>0</v>
      </c>
      <c r="J202" s="37"/>
    </row>
    <row r="203" spans="1:11" ht="4.4000000000000004" customHeight="1" x14ac:dyDescent="0.75">
      <c r="A203" s="27"/>
      <c r="B203" s="27"/>
      <c r="C203" s="97"/>
      <c r="D203" s="30"/>
      <c r="F203" s="30"/>
      <c r="G203" s="24"/>
      <c r="H203" s="31"/>
      <c r="J203" s="37"/>
    </row>
    <row r="204" spans="1:11" ht="19.399999999999999" customHeight="1" x14ac:dyDescent="0.75">
      <c r="A204" s="99" t="s">
        <v>116</v>
      </c>
      <c r="B204" s="99"/>
      <c r="C204" s="56"/>
      <c r="D204" s="62">
        <f>SUM(D193:D203)</f>
        <v>424910</v>
      </c>
      <c r="F204" s="62">
        <f>SUM(F193:F203)</f>
        <v>254831</v>
      </c>
      <c r="G204" s="22"/>
      <c r="H204" s="62">
        <f>SUM(H193:H203)</f>
        <v>55402</v>
      </c>
    </row>
    <row r="205" spans="1:11" ht="19.399999999999999" customHeight="1" x14ac:dyDescent="0.75">
      <c r="A205" s="109" t="s">
        <v>117</v>
      </c>
      <c r="B205" s="109"/>
      <c r="C205" s="56"/>
      <c r="D205" s="22">
        <f>+D182+D190+D204</f>
        <v>48984</v>
      </c>
      <c r="F205" s="22">
        <f>+F182+F190+F204</f>
        <v>-13972</v>
      </c>
      <c r="G205" s="22"/>
      <c r="H205" s="22">
        <f>+H182+H190+H204</f>
        <v>-35796</v>
      </c>
    </row>
    <row r="206" spans="1:11" ht="19.399999999999999" customHeight="1" x14ac:dyDescent="0.75">
      <c r="A206" s="109" t="s">
        <v>118</v>
      </c>
      <c r="B206" s="109"/>
      <c r="C206" s="56"/>
      <c r="D206" s="22">
        <f>+F209</f>
        <v>17556</v>
      </c>
      <c r="F206" s="22">
        <v>31689</v>
      </c>
      <c r="G206" s="22"/>
      <c r="H206" s="22">
        <v>67403.171999999991</v>
      </c>
    </row>
    <row r="207" spans="1:11" ht="19.399999999999999" customHeight="1" x14ac:dyDescent="0.75">
      <c r="A207" s="109" t="s">
        <v>119</v>
      </c>
      <c r="B207" s="109"/>
      <c r="C207" s="56"/>
      <c r="D207" s="22">
        <v>-113</v>
      </c>
      <c r="F207" s="22">
        <v>-161</v>
      </c>
      <c r="G207" s="22"/>
      <c r="H207" s="22">
        <v>82</v>
      </c>
    </row>
    <row r="208" spans="1:11" ht="4.4000000000000004" customHeight="1" x14ac:dyDescent="0.75">
      <c r="A208" s="109"/>
      <c r="B208" s="109"/>
      <c r="C208" s="26"/>
      <c r="D208" s="30"/>
      <c r="F208" s="30"/>
      <c r="G208" s="24"/>
      <c r="H208" s="31"/>
    </row>
    <row r="209" spans="1:8" ht="19.399999999999999" customHeight="1" thickBot="1" x14ac:dyDescent="0.9">
      <c r="A209" s="119" t="s">
        <v>120</v>
      </c>
      <c r="B209" s="119"/>
      <c r="C209" s="56"/>
      <c r="D209" s="42">
        <f>SUM(D205:D208)</f>
        <v>66427</v>
      </c>
      <c r="F209" s="42">
        <f>SUM(F205:F208)</f>
        <v>17556</v>
      </c>
      <c r="G209" s="22"/>
      <c r="H209" s="42">
        <f>SUM(H205:H208)</f>
        <v>31689.171999999991</v>
      </c>
    </row>
    <row r="210" spans="1:8" ht="10.5" customHeight="1" collapsed="1" thickTop="1" x14ac:dyDescent="0.75">
      <c r="A210" s="109"/>
      <c r="B210" s="109"/>
      <c r="C210" s="56"/>
      <c r="D210" s="22"/>
      <c r="F210" s="22"/>
      <c r="G210" s="22"/>
      <c r="H210" s="22"/>
    </row>
    <row r="211" spans="1:8" ht="19.399999999999999" customHeight="1" x14ac:dyDescent="0.75">
      <c r="A211" s="118"/>
      <c r="B211" s="118"/>
      <c r="C211" s="56"/>
      <c r="D211" s="22"/>
      <c r="F211" s="22"/>
      <c r="G211" s="22"/>
      <c r="H211" s="22"/>
    </row>
    <row r="212" spans="1:8" ht="19.399999999999999" customHeight="1" x14ac:dyDescent="0.75">
      <c r="A212" s="104"/>
      <c r="B212" s="104"/>
      <c r="C212" s="56"/>
      <c r="D212" s="22"/>
      <c r="F212" s="22"/>
      <c r="G212" s="22"/>
      <c r="H212" s="22"/>
    </row>
    <row r="213" spans="1:8" ht="19.399999999999999" customHeight="1" x14ac:dyDescent="0.75">
      <c r="A213" s="113"/>
      <c r="B213" s="113"/>
      <c r="C213" s="113"/>
      <c r="D213" s="113"/>
      <c r="E213" s="113"/>
      <c r="F213" s="113"/>
      <c r="G213" s="22"/>
      <c r="H213" s="22"/>
    </row>
    <row r="216" spans="1:8" x14ac:dyDescent="0.75">
      <c r="B216" s="105"/>
      <c r="C216" s="21"/>
      <c r="D216" s="106"/>
      <c r="E216" s="107"/>
      <c r="F216" s="107"/>
      <c r="G216" s="107"/>
      <c r="H216" s="107"/>
    </row>
  </sheetData>
  <mergeCells count="120">
    <mergeCell ref="A211:B211"/>
    <mergeCell ref="A213:F213"/>
    <mergeCell ref="A206:B206"/>
    <mergeCell ref="A207:B207"/>
    <mergeCell ref="A208:B208"/>
    <mergeCell ref="A209:B209"/>
    <mergeCell ref="A210:B210"/>
    <mergeCell ref="A199:B199"/>
    <mergeCell ref="A200:B200"/>
    <mergeCell ref="A201:B201"/>
    <mergeCell ref="A202:B202"/>
    <mergeCell ref="A205:B205"/>
    <mergeCell ref="A195:B195"/>
    <mergeCell ref="A196:B196"/>
    <mergeCell ref="A197:B197"/>
    <mergeCell ref="A198:B198"/>
    <mergeCell ref="A189:B189"/>
    <mergeCell ref="A193:B193"/>
    <mergeCell ref="A194:B194"/>
    <mergeCell ref="A187:B187"/>
    <mergeCell ref="A188:B188"/>
    <mergeCell ref="A178:B178"/>
    <mergeCell ref="A179:B179"/>
    <mergeCell ref="A180:B180"/>
    <mergeCell ref="A185:B185"/>
    <mergeCell ref="A186:B186"/>
    <mergeCell ref="A170:B170"/>
    <mergeCell ref="A171:B171"/>
    <mergeCell ref="A172:B172"/>
    <mergeCell ref="A173:B173"/>
    <mergeCell ref="A174:B174"/>
    <mergeCell ref="A175:B175"/>
    <mergeCell ref="A163:B163"/>
    <mergeCell ref="A164:B164"/>
    <mergeCell ref="A165:B165"/>
    <mergeCell ref="A166:B166"/>
    <mergeCell ref="A168:B168"/>
    <mergeCell ref="A169:B169"/>
    <mergeCell ref="A157:B157"/>
    <mergeCell ref="A158:B158"/>
    <mergeCell ref="A159:B159"/>
    <mergeCell ref="A160:B160"/>
    <mergeCell ref="A161:B161"/>
    <mergeCell ref="A162:B162"/>
    <mergeCell ref="H148:H150"/>
    <mergeCell ref="A152:B152"/>
    <mergeCell ref="A154:B154"/>
    <mergeCell ref="A155:B155"/>
    <mergeCell ref="A156:B156"/>
    <mergeCell ref="A125:C125"/>
    <mergeCell ref="A132:F132"/>
    <mergeCell ref="B142:F142"/>
    <mergeCell ref="A143:F143"/>
    <mergeCell ref="A144:F144"/>
    <mergeCell ref="D148:D150"/>
    <mergeCell ref="F148:F150"/>
    <mergeCell ref="A120:C120"/>
    <mergeCell ref="A121:C121"/>
    <mergeCell ref="A122:C122"/>
    <mergeCell ref="A123:C123"/>
    <mergeCell ref="A124:C124"/>
    <mergeCell ref="A112:C112"/>
    <mergeCell ref="A113:C113"/>
    <mergeCell ref="A114:C114"/>
    <mergeCell ref="A119:C119"/>
    <mergeCell ref="A103:C103"/>
    <mergeCell ref="A108:C108"/>
    <mergeCell ref="A109:C109"/>
    <mergeCell ref="A110:C110"/>
    <mergeCell ref="A111:C111"/>
    <mergeCell ref="A100:C100"/>
    <mergeCell ref="A101:C101"/>
    <mergeCell ref="A102:C102"/>
    <mergeCell ref="A93:F93"/>
    <mergeCell ref="F96:F97"/>
    <mergeCell ref="H96:H97"/>
    <mergeCell ref="A99:C99"/>
    <mergeCell ref="A68:C68"/>
    <mergeCell ref="A70:B70"/>
    <mergeCell ref="A72:B72"/>
    <mergeCell ref="A75:F75"/>
    <mergeCell ref="A66:C66"/>
    <mergeCell ref="A67:C67"/>
    <mergeCell ref="A57:C57"/>
    <mergeCell ref="A58:C58"/>
    <mergeCell ref="A60:B60"/>
    <mergeCell ref="A63:C63"/>
    <mergeCell ref="A64:C64"/>
    <mergeCell ref="A65:C65"/>
    <mergeCell ref="A52:C52"/>
    <mergeCell ref="A53:C53"/>
    <mergeCell ref="A54:C54"/>
    <mergeCell ref="A55:C55"/>
    <mergeCell ref="A56:C56"/>
    <mergeCell ref="A44:F44"/>
    <mergeCell ref="F47:F48"/>
    <mergeCell ref="H47:H48"/>
    <mergeCell ref="A50:C50"/>
    <mergeCell ref="A51:C51"/>
    <mergeCell ref="B40:F40"/>
    <mergeCell ref="A42:F42"/>
    <mergeCell ref="A23:B23"/>
    <mergeCell ref="A27:B27"/>
    <mergeCell ref="A33:B33"/>
    <mergeCell ref="A38:B38"/>
    <mergeCell ref="A18:B18"/>
    <mergeCell ref="A19:B19"/>
    <mergeCell ref="A20:B20"/>
    <mergeCell ref="A21:B21"/>
    <mergeCell ref="A22:B22"/>
    <mergeCell ref="H4:H7"/>
    <mergeCell ref="A14:B14"/>
    <mergeCell ref="A9:B9"/>
    <mergeCell ref="A10:B10"/>
    <mergeCell ref="A11:B11"/>
    <mergeCell ref="A12:B12"/>
    <mergeCell ref="A13:B13"/>
    <mergeCell ref="A1:F1"/>
    <mergeCell ref="D4:D7"/>
    <mergeCell ref="F4:F7"/>
  </mergeCells>
  <pageMargins left="0.39370078740157499" right="0.59055118110236204" top="0.62992125984252001" bottom="0.62992125984252001" header="0.23622047244094499" footer="0.35433070866141703"/>
  <pageSetup paperSize="9" scale="85" firstPageNumber="3" orientation="portrait" blackAndWhite="1" useFirstPageNumber="1" r:id="rId1"/>
  <headerFooter differentFirst="1" alignWithMargins="0">
    <oddFooter>&amp;L&amp;"Garamond,Regular"&amp;8Alvotech - Consolidated Financial Statements 31.12.2022&amp;C&amp;"Garamond,Regular"&amp;8&amp;P&amp;R&amp;"Garamond,Regular"&amp;8All amounts are in USD</oddFooter>
    <firstFooter>&amp;L&amp;"Garamond,Regular"&amp;8Alvotech - Consolidated Financial Statements 31.12.2022&amp;C&amp;"Garamond,Regular"&amp;8&amp;P&amp;R&amp;"Garamond,Regular"&amp;8All amounts are in USD</firstFooter>
  </headerFooter>
  <rowBreaks count="4" manualBreakCount="4">
    <brk id="43" max="16383" man="1"/>
    <brk id="92" max="16383" man="1"/>
    <brk id="143" max="16383" man="1"/>
    <brk id="20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Ársreikningur  (2)</vt:lpstr>
      <vt:lpstr>'Ársreikningur  (2)'!hagn</vt:lpstr>
      <vt:lpstr>'Ársreikningur  (2)'!hagn1</vt:lpstr>
      <vt:lpstr>'Ársreikningur 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Heimir Thorsteinsson</dc:creator>
  <cp:lastModifiedBy>Benedikt Stefansson</cp:lastModifiedBy>
  <dcterms:created xsi:type="dcterms:W3CDTF">2023-02-21T21:22:47Z</dcterms:created>
  <dcterms:modified xsi:type="dcterms:W3CDTF">2023-03-01T17:17:12Z</dcterms:modified>
</cp:coreProperties>
</file>